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00" activeTab="0"/>
  </bookViews>
  <sheets>
    <sheet name="Calendario" sheetId="1" r:id="rId1"/>
  </sheets>
  <definedNames>
    <definedName name="_xlfn.IFERROR" hidden="1">#NAME?</definedName>
    <definedName name="ANUAL">'Calendario'!$B$6</definedName>
    <definedName name="_xlnm.Print_Area" localSheetId="0">'Calendario'!$A$1:$Y$52</definedName>
    <definedName name="dias_festivos">'Calendario'!$AA$6:$AA$12</definedName>
    <definedName name="Otras_fechas">'Calendario'!$AA$24:$AA$38</definedName>
    <definedName name="Semana_Santa">'Calendario'!$AA$14:$AA$22</definedName>
    <definedName name="Z_F07BAD60_2C1B_46D1_B6C7_4FD069B487CA_.wvu.PrintArea" localSheetId="0" hidden="1">'Calendario'!$A$5:$Y$44</definedName>
  </definedNames>
  <calcPr fullCalcOnLoad="1"/>
</workbook>
</file>

<file path=xl/sharedStrings.xml><?xml version="1.0" encoding="utf-8"?>
<sst xmlns="http://schemas.openxmlformats.org/spreadsheetml/2006/main" count="162" uniqueCount="72">
  <si>
    <t>L</t>
  </si>
  <si>
    <t>M</t>
  </si>
  <si>
    <t>J</t>
  </si>
  <si>
    <t>V</t>
  </si>
  <si>
    <t>S</t>
  </si>
  <si>
    <t>D</t>
  </si>
  <si>
    <t xml:space="preserve">Año Nuevo </t>
  </si>
  <si>
    <t>Fiesta del Trabajo</t>
  </si>
  <si>
    <t xml:space="preserve">La Fiesta Nacional de España o Día de la Hispanidad </t>
  </si>
  <si>
    <t xml:space="preserve">Día de todos los Santos </t>
  </si>
  <si>
    <t xml:space="preserve">Día de la Constitución </t>
  </si>
  <si>
    <t xml:space="preserve">La Inmaculada Concepción </t>
  </si>
  <si>
    <t>Semana Santa</t>
  </si>
  <si>
    <t>Descripción</t>
  </si>
  <si>
    <t>Jueves Santo</t>
  </si>
  <si>
    <t>Viernes Santos</t>
  </si>
  <si>
    <t>Domingo de Pascua</t>
  </si>
  <si>
    <t>Domingo Carnaval</t>
  </si>
  <si>
    <t>Martes Carnaval</t>
  </si>
  <si>
    <t>Santiago Apóstol</t>
  </si>
  <si>
    <t>Domingo Ramos</t>
  </si>
  <si>
    <t>Asunción de la Virgen</t>
  </si>
  <si>
    <t>Ascensión del Señor</t>
  </si>
  <si>
    <t xml:space="preserve">Corpus Cristi </t>
  </si>
  <si>
    <t>Inicio Carnaval</t>
  </si>
  <si>
    <t>Miércoles Ceniza</t>
  </si>
  <si>
    <t>1º Viernes Cuaresma</t>
  </si>
  <si>
    <t xml:space="preserve">2º Viernes de Cuaresma </t>
  </si>
  <si>
    <t>3º Viernes Cuaresma</t>
  </si>
  <si>
    <t>4º Viernes Cuaresma</t>
  </si>
  <si>
    <t>Santísima Trinidad</t>
  </si>
  <si>
    <t xml:space="preserve">San José </t>
  </si>
  <si>
    <t xml:space="preserve"> (Pentecostés)</t>
  </si>
  <si>
    <t>Lunes Santo</t>
  </si>
  <si>
    <t>Martes Santo</t>
  </si>
  <si>
    <t>Lunes de pascua</t>
  </si>
  <si>
    <t>Sábado de Gloria (de cuaresma</t>
  </si>
  <si>
    <t xml:space="preserve">Otras fechas </t>
  </si>
  <si>
    <t>Festivos</t>
  </si>
  <si>
    <r>
      <t xml:space="preserve">Control para cambiar el año  </t>
    </r>
    <r>
      <rPr>
        <b/>
        <sz val="12"/>
        <color indexed="10"/>
        <rFont val="Calibri"/>
        <family val="2"/>
      </rPr>
      <t>→→</t>
    </r>
  </si>
  <si>
    <t xml:space="preserve">Día de Navidad </t>
  </si>
  <si>
    <t>Miércoles Santo</t>
  </si>
  <si>
    <t>calendario Excel gratis</t>
  </si>
  <si>
    <t>Fecha incial</t>
  </si>
  <si>
    <t xml:space="preserve">Fecha final </t>
  </si>
  <si>
    <t>años</t>
  </si>
  <si>
    <t>meses</t>
  </si>
  <si>
    <t>días</t>
  </si>
  <si>
    <t>resto meses</t>
  </si>
  <si>
    <t>resto en dias</t>
  </si>
  <si>
    <t>En años</t>
  </si>
  <si>
    <t>Diferencia entre fechas en años, meses, dias</t>
  </si>
  <si>
    <r>
      <rPr>
        <sz val="11"/>
        <color indexed="10"/>
        <rFont val="Calibri"/>
        <family val="2"/>
      </rPr>
      <t>↓</t>
    </r>
    <r>
      <rPr>
        <sz val="11"/>
        <rFont val="Calibri"/>
        <family val="2"/>
      </rPr>
      <t xml:space="preserve"> Resultado fórmula total: años, meses y días </t>
    </r>
  </si>
  <si>
    <t>CALENDARIO PERPERTUO</t>
  </si>
  <si>
    <t>C</t>
  </si>
  <si>
    <t>A</t>
  </si>
  <si>
    <t>E</t>
  </si>
  <si>
    <t>N</t>
  </si>
  <si>
    <t>R</t>
  </si>
  <si>
    <t>I</t>
  </si>
  <si>
    <t>O</t>
  </si>
  <si>
    <t>P</t>
  </si>
  <si>
    <t>T</t>
  </si>
  <si>
    <t>U</t>
  </si>
  <si>
    <t>d</t>
  </si>
  <si>
    <t>e</t>
  </si>
  <si>
    <t>r</t>
  </si>
  <si>
    <t>o</t>
  </si>
  <si>
    <t>n</t>
  </si>
  <si>
    <t>a</t>
  </si>
  <si>
    <t>.</t>
  </si>
  <si>
    <t>s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</si>
</sst>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m"/>
    <numFmt numFmtId="165" formatCode="d;;;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mm/dd/yy"/>
    <numFmt numFmtId="171" formatCode="d"/>
    <numFmt numFmtId="172" formatCode="d;;"/>
    <numFmt numFmtId="173" formatCode="mmm"/>
    <numFmt numFmtId="174" formatCode="mmm\-yyyy"/>
    <numFmt numFmtId="175" formatCode="[$-F800]dddd\,\ mmmm\ dd\,\ yyyy"/>
    <numFmt numFmtId="176" formatCode="#,##0\ ;[Red]\-#,##0\ ;;@"/>
    <numFmt numFmtId="177" formatCode="[$-C0A]dddd\,\ dd&quot; de &quot;mmmm&quot; de &quot;yyyy"/>
    <numFmt numFmtId="178" formatCode="0.0"/>
    <numFmt numFmtId="179" formatCode="&quot;Descripción&quot;"/>
    <numFmt numFmtId="180" formatCode="m"/>
    <numFmt numFmtId="181" formatCode="&quot;Año &quot;"/>
    <numFmt numFmtId="182" formatCode="&quot;Año &quot;\ 0"/>
    <numFmt numFmtId="183" formatCode="&quot;El año &quot;\ 0"/>
    <numFmt numFmtId="184" formatCode="#,##0\ &quot;€&quot;"/>
    <numFmt numFmtId="185" formatCode="#,##0\ _€"/>
    <numFmt numFmtId="186" formatCode="[$-C0A]dddd\,\ d&quot; de &quot;mmmm&quot; de &quot;yyyy"/>
  </numFmts>
  <fonts count="7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ahoma"/>
      <family val="2"/>
    </font>
    <font>
      <sz val="10"/>
      <name val="Trebuchet MS"/>
      <family val="2"/>
    </font>
    <font>
      <b/>
      <sz val="10"/>
      <name val="Trebuchet MS"/>
      <family val="2"/>
    </font>
    <font>
      <sz val="11"/>
      <name val="Trebuchet MS"/>
      <family val="2"/>
    </font>
    <font>
      <sz val="8"/>
      <name val="Arial"/>
      <family val="2"/>
    </font>
    <font>
      <sz val="10"/>
      <name val="Arial"/>
      <family val="2"/>
    </font>
    <font>
      <sz val="8"/>
      <name val="Tahoma"/>
      <family val="2"/>
    </font>
    <font>
      <b/>
      <sz val="16"/>
      <name val="Trebuchet MS"/>
      <family val="2"/>
    </font>
    <font>
      <b/>
      <sz val="12"/>
      <color indexed="10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Trebuchet MS"/>
      <family val="2"/>
    </font>
    <font>
      <sz val="10"/>
      <color indexed="10"/>
      <name val="Trebuchet MS"/>
      <family val="2"/>
    </font>
    <font>
      <b/>
      <sz val="11"/>
      <color indexed="8"/>
      <name val="Trebuchet MS"/>
      <family val="2"/>
    </font>
    <font>
      <sz val="8"/>
      <name val="Calibri"/>
      <family val="2"/>
    </font>
    <font>
      <sz val="11"/>
      <color indexed="8"/>
      <name val="Arial"/>
      <family val="2"/>
    </font>
    <font>
      <b/>
      <sz val="11"/>
      <color indexed="13"/>
      <name val="Calibri"/>
      <family val="2"/>
    </font>
    <font>
      <sz val="8"/>
      <color indexed="10"/>
      <name val="Calibri"/>
      <family val="2"/>
    </font>
    <font>
      <b/>
      <sz val="10"/>
      <color indexed="9"/>
      <name val="Calibri"/>
      <family val="2"/>
    </font>
    <font>
      <b/>
      <sz val="8"/>
      <name val="Calibri"/>
      <family val="2"/>
    </font>
    <font>
      <sz val="10"/>
      <color indexed="17"/>
      <name val="Calibri"/>
      <family val="2"/>
    </font>
    <font>
      <sz val="8"/>
      <color indexed="30"/>
      <name val="Arial"/>
      <family val="2"/>
    </font>
    <font>
      <sz val="8"/>
      <color indexed="30"/>
      <name val="Calibri"/>
      <family val="2"/>
    </font>
    <font>
      <u val="single"/>
      <sz val="8"/>
      <color indexed="12"/>
      <name val="Calibri"/>
      <family val="2"/>
    </font>
    <font>
      <b/>
      <sz val="11"/>
      <name val="Calibri"/>
      <family val="2"/>
    </font>
    <font>
      <b/>
      <sz val="26"/>
      <color indexed="8"/>
      <name val="Informal Roman"/>
      <family val="4"/>
    </font>
    <font>
      <b/>
      <sz val="26"/>
      <name val="Informal Roman"/>
      <family val="4"/>
    </font>
    <font>
      <b/>
      <sz val="14"/>
      <color indexed="8"/>
      <name val="Informal Roman"/>
      <family val="4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Trebuchet MS"/>
      <family val="2"/>
    </font>
    <font>
      <sz val="10"/>
      <color rgb="FFFF0000"/>
      <name val="Trebuchet MS"/>
      <family val="2"/>
    </font>
    <font>
      <b/>
      <sz val="11"/>
      <color theme="1"/>
      <name val="Trebuchet MS"/>
      <family val="2"/>
    </font>
    <font>
      <sz val="11"/>
      <color theme="1"/>
      <name val="Arial"/>
      <family val="2"/>
    </font>
    <font>
      <b/>
      <sz val="11"/>
      <color rgb="FFFFFF00"/>
      <name val="Calibri"/>
      <family val="2"/>
    </font>
    <font>
      <sz val="8"/>
      <color rgb="FFFF0000"/>
      <name val="Calibri"/>
      <family val="2"/>
    </font>
    <font>
      <b/>
      <sz val="10"/>
      <color theme="0"/>
      <name val="Calibri"/>
      <family val="2"/>
    </font>
    <font>
      <sz val="11"/>
      <color rgb="FFC00000"/>
      <name val="Calibri"/>
      <family val="2"/>
    </font>
    <font>
      <sz val="10"/>
      <color rgb="FF00B050"/>
      <name val="Calibri"/>
      <family val="2"/>
    </font>
    <font>
      <sz val="8"/>
      <color rgb="FF0070C0"/>
      <name val="Arial"/>
      <family val="2"/>
    </font>
    <font>
      <sz val="8"/>
      <color rgb="FF0070C0"/>
      <name val="Calibri"/>
      <family val="2"/>
    </font>
    <font>
      <u val="single"/>
      <sz val="8"/>
      <color theme="10"/>
      <name val="Calibri"/>
      <family val="2"/>
    </font>
    <font>
      <b/>
      <sz val="26"/>
      <color theme="1"/>
      <name val="Informal Roman"/>
      <family val="4"/>
    </font>
    <font>
      <b/>
      <sz val="14"/>
      <color theme="1"/>
      <name val="Informal Roman"/>
      <family val="4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gray0625">
        <fgColor theme="0"/>
      </patternFill>
    </fill>
    <fill>
      <patternFill patternType="solid">
        <fgColor rgb="FF0070C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>
        <color rgb="FFFF0000"/>
      </left>
      <right style="double">
        <color rgb="FFFF0000"/>
      </right>
      <top style="double">
        <color rgb="FFFF0000"/>
      </top>
      <bottom>
        <color indexed="63"/>
      </bottom>
    </border>
    <border>
      <left style="thick">
        <color rgb="FF00B050"/>
      </left>
      <right style="thick">
        <color rgb="FF00B050"/>
      </right>
      <top>
        <color indexed="63"/>
      </top>
      <bottom>
        <color indexed="63"/>
      </bottom>
    </border>
    <border>
      <left style="double">
        <color rgb="FF0070C0"/>
      </left>
      <right style="double">
        <color rgb="FF0070C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23"/>
      </bottom>
    </border>
    <border>
      <left style="thin"/>
      <right>
        <color indexed="63"/>
      </right>
      <top style="medium">
        <color indexed="23"/>
      </top>
      <bottom style="thin"/>
    </border>
    <border>
      <left>
        <color indexed="63"/>
      </left>
      <right>
        <color indexed="63"/>
      </right>
      <top style="medium">
        <color indexed="23"/>
      </top>
      <bottom style="thin"/>
    </border>
    <border>
      <left>
        <color indexed="63"/>
      </left>
      <right style="thin"/>
      <top style="medium">
        <color indexed="2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1" applyNumberFormat="0" applyAlignment="0" applyProtection="0"/>
    <xf numFmtId="0" fontId="50" fillId="22" borderId="2" applyNumberFormat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0" applyNumberFormat="0" applyFill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54" fillId="29" borderId="1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7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9" fillId="21" borderId="6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7" applyNumberFormat="0" applyFill="0" applyAlignment="0" applyProtection="0"/>
    <xf numFmtId="0" fontId="53" fillId="0" borderId="8" applyNumberFormat="0" applyFill="0" applyAlignment="0" applyProtection="0"/>
    <xf numFmtId="0" fontId="64" fillId="0" borderId="9" applyNumberFormat="0" applyFill="0" applyAlignment="0" applyProtection="0"/>
  </cellStyleXfs>
  <cellXfs count="130">
    <xf numFmtId="0" fontId="0" fillId="0" borderId="0" xfId="0" applyFont="1" applyAlignment="1">
      <alignment/>
    </xf>
    <xf numFmtId="0" fontId="4" fillId="0" borderId="10" xfId="0" applyFont="1" applyFill="1" applyBorder="1" applyAlignment="1">
      <alignment horizontal="center"/>
    </xf>
    <xf numFmtId="0" fontId="65" fillId="0" borderId="10" xfId="0" applyFont="1" applyFill="1" applyBorder="1" applyAlignment="1">
      <alignment horizontal="center"/>
    </xf>
    <xf numFmtId="165" fontId="3" fillId="0" borderId="10" xfId="0" applyNumberFormat="1" applyFont="1" applyFill="1" applyBorder="1" applyAlignment="1">
      <alignment horizontal="center" vertical="center"/>
    </xf>
    <xf numFmtId="165" fontId="66" fillId="0" borderId="10" xfId="0" applyNumberFormat="1" applyFont="1" applyFill="1" applyBorder="1" applyAlignment="1">
      <alignment horizontal="center" vertical="center"/>
    </xf>
    <xf numFmtId="0" fontId="65" fillId="0" borderId="0" xfId="0" applyFont="1" applyAlignment="1">
      <alignment/>
    </xf>
    <xf numFmtId="0" fontId="0" fillId="0" borderId="0" xfId="0" applyFont="1" applyAlignment="1">
      <alignment/>
    </xf>
    <xf numFmtId="0" fontId="5" fillId="25" borderId="0" xfId="0" applyFont="1" applyFill="1" applyAlignment="1">
      <alignment/>
    </xf>
    <xf numFmtId="0" fontId="65" fillId="25" borderId="0" xfId="0" applyFont="1" applyFill="1" applyAlignment="1">
      <alignment/>
    </xf>
    <xf numFmtId="0" fontId="65" fillId="25" borderId="0" xfId="0" applyFont="1" applyFill="1" applyAlignment="1">
      <alignment horizontal="center"/>
    </xf>
    <xf numFmtId="165" fontId="67" fillId="25" borderId="0" xfId="0" applyNumberFormat="1" applyFont="1" applyFill="1" applyAlignment="1">
      <alignment horizontal="center"/>
    </xf>
    <xf numFmtId="0" fontId="65" fillId="33" borderId="0" xfId="0" applyFont="1" applyFill="1" applyBorder="1" applyAlignment="1">
      <alignment/>
    </xf>
    <xf numFmtId="0" fontId="0" fillId="0" borderId="0" xfId="0" applyAlignment="1">
      <alignment horizontal="left"/>
    </xf>
    <xf numFmtId="0" fontId="65" fillId="34" borderId="10" xfId="0" applyFont="1" applyFill="1" applyBorder="1" applyAlignment="1">
      <alignment horizontal="center"/>
    </xf>
    <xf numFmtId="0" fontId="12" fillId="0" borderId="0" xfId="0" applyFont="1" applyFill="1" applyAlignment="1">
      <alignment/>
    </xf>
    <xf numFmtId="176" fontId="6" fillId="0" borderId="0" xfId="0" applyNumberFormat="1" applyFont="1" applyFill="1" applyAlignment="1">
      <alignment horizontal="left" vertical="center"/>
    </xf>
    <xf numFmtId="175" fontId="33" fillId="0" borderId="0" xfId="0" applyNumberFormat="1" applyFont="1" applyFill="1" applyAlignment="1">
      <alignment horizontal="left"/>
    </xf>
    <xf numFmtId="0" fontId="47" fillId="33" borderId="0" xfId="0" applyFont="1" applyFill="1" applyAlignment="1">
      <alignment/>
    </xf>
    <xf numFmtId="0" fontId="0" fillId="0" borderId="0" xfId="0" applyAlignment="1">
      <alignment horizontal="left"/>
    </xf>
    <xf numFmtId="0" fontId="3" fillId="35" borderId="0" xfId="0" applyFont="1" applyFill="1" applyBorder="1" applyAlignment="1">
      <alignment/>
    </xf>
    <xf numFmtId="0" fontId="0" fillId="36" borderId="0" xfId="0" applyFill="1" applyAlignment="1">
      <alignment horizontal="left"/>
    </xf>
    <xf numFmtId="0" fontId="3" fillId="37" borderId="0" xfId="0" applyFont="1" applyFill="1" applyBorder="1" applyAlignment="1">
      <alignment/>
    </xf>
    <xf numFmtId="0" fontId="2" fillId="37" borderId="0" xfId="0" applyFont="1" applyFill="1" applyBorder="1" applyAlignment="1">
      <alignment/>
    </xf>
    <xf numFmtId="0" fontId="0" fillId="37" borderId="0" xfId="0" applyFont="1" applyFill="1" applyAlignment="1">
      <alignment/>
    </xf>
    <xf numFmtId="0" fontId="0" fillId="37" borderId="0" xfId="0" applyFill="1" applyAlignment="1">
      <alignment/>
    </xf>
    <xf numFmtId="0" fontId="3" fillId="37" borderId="0" xfId="0" applyFont="1" applyFill="1" applyBorder="1" applyAlignment="1">
      <alignment wrapText="1"/>
    </xf>
    <xf numFmtId="14" fontId="0" fillId="0" borderId="0" xfId="0" applyNumberFormat="1" applyAlignment="1">
      <alignment/>
    </xf>
    <xf numFmtId="175" fontId="7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4" fontId="68" fillId="0" borderId="0" xfId="0" applyNumberFormat="1" applyFont="1" applyAlignment="1">
      <alignment/>
    </xf>
    <xf numFmtId="16" fontId="0" fillId="0" borderId="0" xfId="0" applyNumberFormat="1" applyAlignment="1">
      <alignment/>
    </xf>
    <xf numFmtId="16" fontId="12" fillId="0" borderId="0" xfId="0" applyNumberFormat="1" applyFont="1" applyFill="1" applyBorder="1" applyAlignment="1">
      <alignment/>
    </xf>
    <xf numFmtId="0" fontId="69" fillId="38" borderId="11" xfId="0" applyFont="1" applyFill="1" applyBorder="1" applyAlignment="1">
      <alignment horizontal="center"/>
    </xf>
    <xf numFmtId="175" fontId="70" fillId="0" borderId="10" xfId="0" applyNumberFormat="1" applyFont="1" applyFill="1" applyBorder="1" applyAlignment="1">
      <alignment horizontal="left"/>
    </xf>
    <xf numFmtId="176" fontId="6" fillId="0" borderId="10" xfId="0" applyNumberFormat="1" applyFont="1" applyFill="1" applyBorder="1" applyAlignment="1" applyProtection="1">
      <alignment horizontal="left" vertical="center"/>
      <protection/>
    </xf>
    <xf numFmtId="176" fontId="6" fillId="0" borderId="10" xfId="0" applyNumberFormat="1" applyFont="1" applyFill="1" applyBorder="1" applyAlignment="1" applyProtection="1">
      <alignment horizontal="left" vertical="center" wrapText="1"/>
      <protection/>
    </xf>
    <xf numFmtId="0" fontId="71" fillId="39" borderId="12" xfId="0" applyFont="1" applyFill="1" applyBorder="1" applyAlignment="1">
      <alignment horizontal="center"/>
    </xf>
    <xf numFmtId="176" fontId="6" fillId="0" borderId="10" xfId="0" applyNumberFormat="1" applyFont="1" applyFill="1" applyBorder="1" applyAlignment="1">
      <alignment horizontal="left" vertical="center"/>
    </xf>
    <xf numFmtId="0" fontId="33" fillId="0" borderId="10" xfId="0" applyFont="1" applyFill="1" applyBorder="1" applyAlignment="1">
      <alignment horizontal="left"/>
    </xf>
    <xf numFmtId="0" fontId="71" fillId="35" borderId="13" xfId="0" applyFont="1" applyFill="1" applyBorder="1" applyAlignment="1">
      <alignment horizontal="center"/>
    </xf>
    <xf numFmtId="176" fontId="6" fillId="0" borderId="10" xfId="0" applyNumberFormat="1" applyFont="1" applyFill="1" applyBorder="1" applyAlignment="1">
      <alignment horizontal="left" vertical="center" wrapText="1"/>
    </xf>
    <xf numFmtId="175" fontId="6" fillId="0" borderId="10" xfId="0" applyNumberFormat="1" applyFont="1" applyFill="1" applyBorder="1" applyAlignment="1">
      <alignment horizontal="left" vertical="center"/>
    </xf>
    <xf numFmtId="0" fontId="38" fillId="0" borderId="10" xfId="0" applyFont="1" applyFill="1" applyBorder="1" applyAlignment="1">
      <alignment horizontal="left"/>
    </xf>
    <xf numFmtId="175" fontId="38" fillId="0" borderId="10" xfId="0" applyNumberFormat="1" applyFont="1" applyFill="1" applyBorder="1" applyAlignment="1">
      <alignment horizontal="left"/>
    </xf>
    <xf numFmtId="175" fontId="33" fillId="0" borderId="10" xfId="0" applyNumberFormat="1" applyFont="1" applyFill="1" applyBorder="1" applyAlignment="1">
      <alignment horizontal="left"/>
    </xf>
    <xf numFmtId="0" fontId="65" fillId="0" borderId="14" xfId="0" applyFont="1" applyBorder="1" applyAlignment="1">
      <alignment/>
    </xf>
    <xf numFmtId="0" fontId="65" fillId="0" borderId="14" xfId="0" applyFont="1" applyBorder="1" applyAlignment="1">
      <alignment/>
    </xf>
    <xf numFmtId="0" fontId="65" fillId="0" borderId="0" xfId="0" applyFont="1" applyBorder="1" applyAlignment="1">
      <alignment/>
    </xf>
    <xf numFmtId="0" fontId="0" fillId="0" borderId="0" xfId="0" applyFont="1" applyBorder="1" applyAlignment="1">
      <alignment/>
    </xf>
    <xf numFmtId="185" fontId="0" fillId="0" borderId="0" xfId="0" applyNumberFormat="1" applyBorder="1" applyAlignment="1">
      <alignment/>
    </xf>
    <xf numFmtId="14" fontId="65" fillId="0" borderId="15" xfId="0" applyNumberFormat="1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14" fontId="65" fillId="0" borderId="0" xfId="0" applyNumberFormat="1" applyFont="1" applyBorder="1" applyAlignment="1">
      <alignment horizontal="center" wrapText="1"/>
    </xf>
    <xf numFmtId="0" fontId="65" fillId="0" borderId="16" xfId="0" applyFont="1" applyBorder="1" applyAlignment="1">
      <alignment/>
    </xf>
    <xf numFmtId="0" fontId="0" fillId="0" borderId="14" xfId="0" applyFill="1" applyBorder="1" applyAlignment="1">
      <alignment horizontal="center"/>
    </xf>
    <xf numFmtId="0" fontId="65" fillId="0" borderId="14" xfId="0" applyFont="1" applyFill="1" applyBorder="1" applyAlignment="1">
      <alignment/>
    </xf>
    <xf numFmtId="0" fontId="0" fillId="0" borderId="0" xfId="0" applyFill="1" applyBorder="1" applyAlignment="1">
      <alignment horizontal="center" wrapText="1"/>
    </xf>
    <xf numFmtId="0" fontId="65" fillId="0" borderId="0" xfId="0" applyFont="1" applyFill="1" applyBorder="1" applyAlignment="1">
      <alignment/>
    </xf>
    <xf numFmtId="0" fontId="72" fillId="0" borderId="17" xfId="0" applyFont="1" applyBorder="1" applyAlignment="1">
      <alignment/>
    </xf>
    <xf numFmtId="175" fontId="73" fillId="0" borderId="10" xfId="0" applyNumberFormat="1" applyFont="1" applyFill="1" applyBorder="1" applyAlignment="1" applyProtection="1">
      <alignment horizontal="left"/>
      <protection hidden="1"/>
    </xf>
    <xf numFmtId="175" fontId="74" fillId="0" borderId="10" xfId="0" applyNumberFormat="1" applyFont="1" applyFill="1" applyBorder="1" applyAlignment="1" applyProtection="1">
      <alignment horizontal="left" vertical="center"/>
      <protection hidden="1"/>
    </xf>
    <xf numFmtId="175" fontId="75" fillId="0" borderId="10" xfId="0" applyNumberFormat="1" applyFont="1" applyFill="1" applyBorder="1" applyAlignment="1" applyProtection="1">
      <alignment horizontal="left"/>
      <protection hidden="1"/>
    </xf>
    <xf numFmtId="0" fontId="12" fillId="0" borderId="18" xfId="0" applyFont="1" applyBorder="1" applyAlignment="1">
      <alignment/>
    </xf>
    <xf numFmtId="0" fontId="5" fillId="37" borderId="0" xfId="0" applyFont="1" applyFill="1" applyAlignment="1">
      <alignment/>
    </xf>
    <xf numFmtId="0" fontId="0" fillId="0" borderId="0" xfId="0" applyAlignment="1">
      <alignment wrapText="1"/>
    </xf>
    <xf numFmtId="0" fontId="38" fillId="0" borderId="0" xfId="0" applyFont="1" applyFill="1" applyBorder="1" applyAlignment="1" applyProtection="1">
      <alignment horizontal="left"/>
      <protection locked="0"/>
    </xf>
    <xf numFmtId="0" fontId="65" fillId="0" borderId="0" xfId="0" applyFont="1" applyBorder="1" applyAlignment="1">
      <alignment horizontal="center"/>
    </xf>
    <xf numFmtId="0" fontId="0" fillId="0" borderId="0" xfId="0" applyAlignment="1">
      <alignment/>
    </xf>
    <xf numFmtId="0" fontId="0" fillId="0" borderId="17" xfId="0" applyBorder="1" applyAlignment="1">
      <alignment/>
    </xf>
    <xf numFmtId="0" fontId="65" fillId="0" borderId="19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0" xfId="0" applyBorder="1" applyAlignment="1">
      <alignment horizontal="center"/>
    </xf>
    <xf numFmtId="0" fontId="12" fillId="7" borderId="21" xfId="0" applyFont="1" applyFill="1" applyBorder="1" applyAlignment="1">
      <alignment horizontal="center" wrapText="1"/>
    </xf>
    <xf numFmtId="0" fontId="12" fillId="7" borderId="14" xfId="0" applyFont="1" applyFill="1" applyBorder="1" applyAlignment="1">
      <alignment/>
    </xf>
    <xf numFmtId="0" fontId="12" fillId="7" borderId="22" xfId="0" applyFont="1" applyFill="1" applyBorder="1" applyAlignment="1">
      <alignment/>
    </xf>
    <xf numFmtId="0" fontId="5" fillId="40" borderId="18" xfId="0" applyFont="1" applyFill="1" applyBorder="1" applyAlignment="1">
      <alignment/>
    </xf>
    <xf numFmtId="0" fontId="12" fillId="40" borderId="18" xfId="0" applyFont="1" applyFill="1" applyBorder="1" applyAlignment="1">
      <alignment/>
    </xf>
    <xf numFmtId="185" fontId="0" fillId="13" borderId="21" xfId="0" applyNumberFormat="1" applyFill="1" applyBorder="1" applyAlignment="1">
      <alignment horizontal="center"/>
    </xf>
    <xf numFmtId="0" fontId="0" fillId="13" borderId="14" xfId="0" applyFill="1" applyBorder="1" applyAlignment="1">
      <alignment horizontal="center"/>
    </xf>
    <xf numFmtId="0" fontId="0" fillId="13" borderId="22" xfId="0" applyFill="1" applyBorder="1" applyAlignment="1">
      <alignment horizontal="center"/>
    </xf>
    <xf numFmtId="0" fontId="0" fillId="13" borderId="14" xfId="0" applyFont="1" applyFill="1" applyBorder="1" applyAlignment="1">
      <alignment/>
    </xf>
    <xf numFmtId="0" fontId="0" fillId="13" borderId="14" xfId="0" applyFill="1" applyBorder="1" applyAlignment="1">
      <alignment/>
    </xf>
    <xf numFmtId="0" fontId="0" fillId="13" borderId="22" xfId="0" applyFill="1" applyBorder="1" applyAlignment="1">
      <alignment/>
    </xf>
    <xf numFmtId="0" fontId="65" fillId="13" borderId="14" xfId="0" applyFont="1" applyFill="1" applyBorder="1" applyAlignment="1">
      <alignment horizontal="center" wrapText="1"/>
    </xf>
    <xf numFmtId="0" fontId="0" fillId="13" borderId="14" xfId="0" applyFill="1" applyBorder="1" applyAlignment="1">
      <alignment horizontal="center" wrapText="1"/>
    </xf>
    <xf numFmtId="185" fontId="64" fillId="0" borderId="0" xfId="0" applyNumberFormat="1" applyFont="1" applyBorder="1" applyAlignment="1">
      <alignment horizontal="center"/>
    </xf>
    <xf numFmtId="0" fontId="64" fillId="0" borderId="0" xfId="0" applyFont="1" applyAlignment="1">
      <alignment horizontal="center"/>
    </xf>
    <xf numFmtId="0" fontId="64" fillId="0" borderId="17" xfId="0" applyFont="1" applyBorder="1" applyAlignment="1">
      <alignment horizontal="center"/>
    </xf>
    <xf numFmtId="0" fontId="65" fillId="7" borderId="21" xfId="0" applyFont="1" applyFill="1" applyBorder="1" applyAlignment="1">
      <alignment horizontal="center" wrapText="1"/>
    </xf>
    <xf numFmtId="0" fontId="0" fillId="0" borderId="14" xfId="0" applyBorder="1" applyAlignment="1">
      <alignment/>
    </xf>
    <xf numFmtId="0" fontId="65" fillId="13" borderId="14" xfId="0" applyFont="1" applyFill="1" applyBorder="1" applyAlignment="1">
      <alignment/>
    </xf>
    <xf numFmtId="0" fontId="65" fillId="7" borderId="21" xfId="0" applyFont="1" applyFill="1" applyBorder="1" applyAlignment="1">
      <alignment horizontal="center"/>
    </xf>
    <xf numFmtId="0" fontId="0" fillId="7" borderId="14" xfId="0" applyFill="1" applyBorder="1" applyAlignment="1">
      <alignment horizontal="center"/>
    </xf>
    <xf numFmtId="185" fontId="0" fillId="0" borderId="16" xfId="0" applyNumberFormat="1" applyBorder="1" applyAlignment="1">
      <alignment horizontal="center"/>
    </xf>
    <xf numFmtId="0" fontId="0" fillId="0" borderId="16" xfId="0" applyBorder="1" applyAlignment="1">
      <alignment/>
    </xf>
    <xf numFmtId="0" fontId="0" fillId="0" borderId="20" xfId="0" applyBorder="1" applyAlignment="1">
      <alignment/>
    </xf>
    <xf numFmtId="185" fontId="0" fillId="0" borderId="19" xfId="0" applyNumberFormat="1" applyBorder="1" applyAlignment="1">
      <alignment horizontal="center"/>
    </xf>
    <xf numFmtId="14" fontId="65" fillId="41" borderId="15" xfId="0" applyNumberFormat="1" applyFont="1" applyFill="1" applyBorder="1" applyAlignment="1" applyProtection="1">
      <alignment horizontal="center" wrapText="1"/>
      <protection locked="0"/>
    </xf>
    <xf numFmtId="0" fontId="0" fillId="41" borderId="0" xfId="0" applyFill="1" applyBorder="1" applyAlignment="1" applyProtection="1">
      <alignment horizontal="center" wrapText="1"/>
      <protection locked="0"/>
    </xf>
    <xf numFmtId="14" fontId="65" fillId="41" borderId="0" xfId="0" applyNumberFormat="1" applyFont="1" applyFill="1" applyBorder="1" applyAlignment="1" applyProtection="1">
      <alignment horizontal="center" wrapText="1"/>
      <protection locked="0"/>
    </xf>
    <xf numFmtId="0" fontId="67" fillId="0" borderId="0" xfId="0" applyFont="1" applyBorder="1" applyAlignment="1">
      <alignment horizontal="center"/>
    </xf>
    <xf numFmtId="0" fontId="64" fillId="0" borderId="0" xfId="0" applyFont="1" applyBorder="1" applyAlignment="1">
      <alignment horizontal="center"/>
    </xf>
    <xf numFmtId="0" fontId="65" fillId="13" borderId="14" xfId="0" applyFont="1" applyFill="1" applyBorder="1" applyAlignment="1">
      <alignment horizontal="center"/>
    </xf>
    <xf numFmtId="0" fontId="65" fillId="7" borderId="14" xfId="0" applyFont="1" applyFill="1" applyBorder="1" applyAlignment="1">
      <alignment horizontal="center"/>
    </xf>
    <xf numFmtId="164" fontId="4" fillId="36" borderId="10" xfId="0" applyNumberFormat="1" applyFont="1" applyFill="1" applyBorder="1" applyAlignment="1">
      <alignment horizontal="center" wrapText="1"/>
    </xf>
    <xf numFmtId="0" fontId="5" fillId="36" borderId="1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64" fontId="5" fillId="36" borderId="10" xfId="0" applyNumberFormat="1" applyFont="1" applyFill="1" applyBorder="1" applyAlignment="1">
      <alignment horizontal="center" vertical="center" wrapText="1"/>
    </xf>
    <xf numFmtId="0" fontId="5" fillId="36" borderId="10" xfId="0" applyFont="1" applyFill="1" applyBorder="1" applyAlignment="1">
      <alignment horizontal="center" vertical="center" wrapText="1"/>
    </xf>
    <xf numFmtId="0" fontId="3" fillId="37" borderId="23" xfId="0" applyFont="1" applyFill="1" applyBorder="1" applyAlignment="1">
      <alignment wrapText="1"/>
    </xf>
    <xf numFmtId="0" fontId="65" fillId="37" borderId="23" xfId="0" applyFont="1" applyFill="1" applyBorder="1" applyAlignment="1">
      <alignment wrapText="1"/>
    </xf>
    <xf numFmtId="164" fontId="4" fillId="36" borderId="24" xfId="0" applyNumberFormat="1" applyFont="1" applyFill="1" applyBorder="1" applyAlignment="1">
      <alignment horizontal="center" wrapText="1"/>
    </xf>
    <xf numFmtId="0" fontId="5" fillId="36" borderId="25" xfId="0" applyFont="1" applyFill="1" applyBorder="1" applyAlignment="1">
      <alignment horizontal="center" wrapText="1"/>
    </xf>
    <xf numFmtId="0" fontId="5" fillId="36" borderId="26" xfId="0" applyFont="1" applyFill="1" applyBorder="1" applyAlignment="1">
      <alignment horizontal="center" wrapText="1"/>
    </xf>
    <xf numFmtId="0" fontId="4" fillId="33" borderId="27" xfId="0" applyFont="1" applyFill="1" applyBorder="1" applyAlignment="1">
      <alignment horizontal="center" vertical="center" wrapText="1"/>
    </xf>
    <xf numFmtId="0" fontId="43" fillId="0" borderId="18" xfId="0" applyFont="1" applyBorder="1" applyAlignment="1">
      <alignment horizontal="center" vertical="center" wrapText="1"/>
    </xf>
    <xf numFmtId="0" fontId="43" fillId="0" borderId="28" xfId="0" applyFont="1" applyBorder="1" applyAlignment="1">
      <alignment horizontal="center" vertical="center" wrapText="1"/>
    </xf>
    <xf numFmtId="0" fontId="9" fillId="7" borderId="29" xfId="0" applyFont="1" applyFill="1" applyBorder="1" applyAlignment="1" applyProtection="1">
      <alignment horizontal="center" vertical="center"/>
      <protection locked="0"/>
    </xf>
    <xf numFmtId="0" fontId="9" fillId="7" borderId="30" xfId="0" applyFont="1" applyFill="1" applyBorder="1" applyAlignment="1" applyProtection="1">
      <alignment horizontal="center" vertical="center"/>
      <protection locked="0"/>
    </xf>
    <xf numFmtId="0" fontId="12" fillId="7" borderId="30" xfId="0" applyFont="1" applyFill="1" applyBorder="1" applyAlignment="1">
      <alignment horizontal="center" vertical="center"/>
    </xf>
    <xf numFmtId="0" fontId="12" fillId="7" borderId="31" xfId="0" applyFont="1" applyFill="1" applyBorder="1" applyAlignment="1">
      <alignment horizontal="center" vertical="center"/>
    </xf>
    <xf numFmtId="0" fontId="76" fillId="33" borderId="27" xfId="46" applyFont="1" applyFill="1" applyBorder="1" applyAlignment="1" applyProtection="1">
      <alignment horizontal="left" wrapText="1"/>
      <protection/>
    </xf>
    <xf numFmtId="0" fontId="76" fillId="33" borderId="18" xfId="46" applyFont="1" applyFill="1" applyBorder="1" applyAlignment="1" applyProtection="1">
      <alignment horizontal="left" wrapText="1"/>
      <protection/>
    </xf>
    <xf numFmtId="0" fontId="76" fillId="33" borderId="28" xfId="46" applyFont="1" applyFill="1" applyBorder="1" applyAlignment="1" applyProtection="1">
      <alignment horizontal="left" wrapText="1"/>
      <protection/>
    </xf>
    <xf numFmtId="175" fontId="0" fillId="0" borderId="0" xfId="0" applyNumberFormat="1" applyAlignment="1">
      <alignment horizontal="center" wrapText="1"/>
    </xf>
    <xf numFmtId="0" fontId="77" fillId="0" borderId="0" xfId="0" applyFont="1" applyAlignment="1">
      <alignment wrapText="1"/>
    </xf>
    <xf numFmtId="0" fontId="45" fillId="37" borderId="32" xfId="0" applyFont="1" applyFill="1" applyBorder="1" applyAlignment="1">
      <alignment horizontal="center" wrapText="1"/>
    </xf>
    <xf numFmtId="0" fontId="77" fillId="0" borderId="32" xfId="0" applyFont="1" applyBorder="1" applyAlignment="1">
      <alignment horizontal="center" wrapText="1"/>
    </xf>
    <xf numFmtId="0" fontId="45" fillId="37" borderId="0" xfId="0" applyFont="1" applyFill="1" applyBorder="1" applyAlignment="1">
      <alignment/>
    </xf>
    <xf numFmtId="0" fontId="78" fillId="0" borderId="0" xfId="0" applyFont="1" applyAlignment="1">
      <alignment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dxfs count="14"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name val="Cambria"/>
        <color rgb="FFFFFF00"/>
      </font>
      <fill>
        <patternFill>
          <bgColor rgb="FFFF0000"/>
        </patternFill>
      </fill>
    </dxf>
    <dxf>
      <font>
        <color rgb="FFFF0000"/>
      </font>
      <fill>
        <patternFill>
          <bgColor theme="9" tint="0.5999600291252136"/>
        </patternFill>
      </fill>
    </dxf>
    <dxf>
      <font>
        <b/>
        <i val="0"/>
        <name val="Cambria"/>
        <color theme="0"/>
      </font>
      <fill>
        <patternFill>
          <bgColor rgb="FF00B05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 val="0"/>
        <color theme="0"/>
      </font>
      <fill>
        <patternFill>
          <bgColor rgb="FF00B05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color rgb="FFFF0000"/>
      </font>
      <fill>
        <patternFill>
          <bgColor theme="9" tint="0.5999600291252136"/>
        </patternFill>
      </fill>
      <border/>
    </dxf>
    <dxf>
      <font>
        <b/>
        <i val="0"/>
        <color rgb="FFFFFF00"/>
      </font>
      <fill>
        <patternFill>
          <bgColor rgb="FFFF0000"/>
        </patternFill>
      </fill>
      <border/>
    </dxf>
    <dxf>
      <font>
        <b/>
        <i val="0"/>
        <color theme="0"/>
      </font>
      <fill>
        <patternFill>
          <bgColor rgb="FF00B050"/>
        </patternFill>
      </fill>
      <border/>
    </dxf>
    <dxf>
      <font>
        <color theme="0"/>
      </font>
      <fill>
        <patternFill>
          <bgColor rgb="FF0070C0"/>
        </patternFill>
      </fill>
      <border/>
    </dxf>
    <dxf>
      <font>
        <b/>
        <i val="0"/>
      </font>
      <fill>
        <patternFill>
          <bgColor theme="9" tint="0.5999600291252136"/>
        </patternFill>
      </fill>
      <border/>
    </dxf>
    <dxf>
      <font>
        <color rgb="FFFF0000"/>
      </font>
      <fill>
        <patternFill>
          <bgColor rgb="FFFFFF00"/>
        </patternFill>
      </fill>
      <border/>
    </dxf>
    <dxf>
      <font>
        <color theme="0"/>
      </font>
      <fill>
        <patternFill>
          <bgColor theme="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xcelgratis.com/" TargetMode="Externa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50"/>
  <sheetViews>
    <sheetView tabSelected="1" zoomScale="95" zoomScaleNormal="95" zoomScalePageLayoutView="0" workbookViewId="0" topLeftCell="A1">
      <selection activeCell="AB3" sqref="AB3"/>
    </sheetView>
  </sheetViews>
  <sheetFormatPr defaultColWidth="0" defaultRowHeight="15"/>
  <cols>
    <col min="1" max="1" width="1.57421875" style="0" customWidth="1"/>
    <col min="2" max="8" width="4.28125" style="5" customWidth="1"/>
    <col min="9" max="9" width="5.8515625" style="5" customWidth="1"/>
    <col min="10" max="16" width="4.28125" style="5" customWidth="1"/>
    <col min="17" max="17" width="3.8515625" style="5" customWidth="1"/>
    <col min="18" max="24" width="4.28125" style="5" customWidth="1"/>
    <col min="25" max="25" width="2.00390625" style="6" customWidth="1"/>
    <col min="26" max="26" width="4.140625" style="0" customWidth="1"/>
    <col min="27" max="27" width="27.00390625" style="12" customWidth="1"/>
    <col min="28" max="28" width="37.7109375" style="0" customWidth="1"/>
    <col min="29" max="29" width="2.140625" style="0" hidden="1" customWidth="1"/>
    <col min="30" max="30" width="28.140625" style="0" hidden="1" customWidth="1"/>
    <col min="31" max="16384" width="11.421875" style="0" hidden="1" customWidth="1"/>
  </cols>
  <sheetData>
    <row r="1" spans="1:27" ht="3" customHeight="1">
      <c r="A1" s="106"/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AA1" s="18"/>
    </row>
    <row r="2" spans="1:27" ht="3" customHeight="1">
      <c r="A2" s="64"/>
      <c r="B2" s="64"/>
      <c r="C2" s="64"/>
      <c r="D2" s="64" t="s">
        <v>53</v>
      </c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AA2" s="18"/>
    </row>
    <row r="3" spans="1:27" ht="46.5" customHeight="1">
      <c r="A3" s="64"/>
      <c r="B3" s="64"/>
      <c r="C3" s="125" t="s">
        <v>54</v>
      </c>
      <c r="D3" s="125" t="s">
        <v>55</v>
      </c>
      <c r="E3" s="125" t="s">
        <v>0</v>
      </c>
      <c r="F3" s="125" t="s">
        <v>56</v>
      </c>
      <c r="G3" s="125" t="s">
        <v>57</v>
      </c>
      <c r="H3" s="125" t="s">
        <v>5</v>
      </c>
      <c r="I3" s="125" t="s">
        <v>55</v>
      </c>
      <c r="J3" s="125" t="s">
        <v>58</v>
      </c>
      <c r="K3" s="125" t="s">
        <v>59</v>
      </c>
      <c r="L3" s="125" t="s">
        <v>60</v>
      </c>
      <c r="M3" s="125"/>
      <c r="N3" s="125"/>
      <c r="O3" s="125" t="s">
        <v>61</v>
      </c>
      <c r="P3" s="125" t="s">
        <v>56</v>
      </c>
      <c r="Q3" s="125" t="s">
        <v>58</v>
      </c>
      <c r="R3" s="125" t="s">
        <v>61</v>
      </c>
      <c r="S3" s="125" t="s">
        <v>56</v>
      </c>
      <c r="T3" s="125" t="s">
        <v>62</v>
      </c>
      <c r="U3" s="125" t="s">
        <v>63</v>
      </c>
      <c r="V3" s="125" t="s">
        <v>60</v>
      </c>
      <c r="W3" s="64"/>
      <c r="X3" s="64"/>
      <c r="Y3" s="64"/>
      <c r="AA3" s="18"/>
    </row>
    <row r="4" spans="1:27" ht="33" customHeight="1" thickBot="1">
      <c r="A4" s="64"/>
      <c r="B4" s="125"/>
      <c r="C4" s="125"/>
      <c r="D4" s="125"/>
      <c r="E4" s="125"/>
      <c r="F4" s="125"/>
      <c r="G4" s="125"/>
      <c r="H4" s="125"/>
      <c r="I4" s="129"/>
      <c r="J4" s="125" t="s">
        <v>64</v>
      </c>
      <c r="K4" s="125" t="s">
        <v>65</v>
      </c>
      <c r="L4" s="125" t="s">
        <v>66</v>
      </c>
      <c r="M4" s="125" t="s">
        <v>67</v>
      </c>
      <c r="N4" s="125" t="s">
        <v>68</v>
      </c>
      <c r="O4" s="125" t="s">
        <v>64</v>
      </c>
      <c r="P4" s="125" t="s">
        <v>69</v>
      </c>
      <c r="Q4" s="125" t="s">
        <v>70</v>
      </c>
      <c r="R4" s="125" t="s">
        <v>65</v>
      </c>
      <c r="S4" s="125" t="s">
        <v>71</v>
      </c>
      <c r="T4" s="125"/>
      <c r="U4" s="125"/>
      <c r="V4" s="125"/>
      <c r="W4" s="125"/>
      <c r="X4" s="64"/>
      <c r="Y4" s="64"/>
      <c r="AA4" s="18"/>
    </row>
    <row r="5" spans="1:29" ht="19.5" customHeight="1" thickBot="1" thickTop="1">
      <c r="A5" s="22"/>
      <c r="B5" s="126" t="str">
        <f>IF(MONTH(DATE(ANUAL,2,29))=2,"Año Bisiesto","No Bisiesto")</f>
        <v>No Bisiesto</v>
      </c>
      <c r="C5" s="127"/>
      <c r="D5" s="127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/>
      <c r="W5" s="128"/>
      <c r="X5" s="21"/>
      <c r="Y5" s="22"/>
      <c r="AA5" s="32" t="s">
        <v>38</v>
      </c>
      <c r="AB5" s="20" t="s">
        <v>13</v>
      </c>
      <c r="AC5" s="65" t="b">
        <v>1</v>
      </c>
    </row>
    <row r="6" spans="1:30" ht="18" customHeight="1" thickBot="1">
      <c r="A6" s="22"/>
      <c r="B6" s="117">
        <v>2015</v>
      </c>
      <c r="C6" s="118"/>
      <c r="D6" s="118"/>
      <c r="E6" s="119"/>
      <c r="F6" s="119"/>
      <c r="G6" s="119"/>
      <c r="H6" s="120"/>
      <c r="I6" s="21"/>
      <c r="J6" s="21"/>
      <c r="K6" s="21"/>
      <c r="L6" s="114" t="s">
        <v>39</v>
      </c>
      <c r="M6" s="115"/>
      <c r="N6" s="115"/>
      <c r="O6" s="115"/>
      <c r="P6" s="115"/>
      <c r="Q6" s="115"/>
      <c r="R6" s="115"/>
      <c r="S6" s="115"/>
      <c r="T6" s="116"/>
      <c r="U6" s="19"/>
      <c r="V6" s="19"/>
      <c r="W6" s="19"/>
      <c r="X6" s="19"/>
      <c r="Y6" s="22"/>
      <c r="AA6" s="33">
        <f>IF(ANUAL&gt;1899,DATE(ANUAL,1,1),"   ")</f>
        <v>42005</v>
      </c>
      <c r="AB6" s="34" t="s">
        <v>6</v>
      </c>
      <c r="AC6" s="65" t="b">
        <v>1</v>
      </c>
      <c r="AD6" t="str">
        <f>_xlfn.IFERROR(" ",DATE(ANUAL,1,1))</f>
        <v> </v>
      </c>
    </row>
    <row r="7" spans="1:29" ht="15" customHeight="1" thickBot="1">
      <c r="A7" s="22"/>
      <c r="B7" s="109">
        <v>1800</v>
      </c>
      <c r="C7" s="110"/>
      <c r="D7" s="110"/>
      <c r="E7" s="110"/>
      <c r="F7" s="110"/>
      <c r="G7" s="110"/>
      <c r="H7" s="110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1"/>
      <c r="Y7" s="22"/>
      <c r="AA7" s="33">
        <f>IF(ANUAL&gt;1899,DATE(ANUAL,5,1),"   ")</f>
        <v>42125</v>
      </c>
      <c r="AB7" s="34" t="s">
        <v>7</v>
      </c>
      <c r="AC7" s="65" t="b">
        <v>1</v>
      </c>
    </row>
    <row r="8" spans="1:29" ht="14.25" customHeight="1">
      <c r="A8" s="22"/>
      <c r="B8" s="111">
        <f>DATE($B$6,1,1)</f>
        <v>42005</v>
      </c>
      <c r="C8" s="112"/>
      <c r="D8" s="112"/>
      <c r="E8" s="112"/>
      <c r="F8" s="112"/>
      <c r="G8" s="112"/>
      <c r="H8" s="113"/>
      <c r="I8" s="7"/>
      <c r="J8" s="104">
        <f>DATE($B$6,2,1)</f>
        <v>42036</v>
      </c>
      <c r="K8" s="105"/>
      <c r="L8" s="105"/>
      <c r="M8" s="105"/>
      <c r="N8" s="105"/>
      <c r="O8" s="105"/>
      <c r="P8" s="105"/>
      <c r="Q8" s="7"/>
      <c r="R8" s="107">
        <f>DATE($B$6,3,1)</f>
        <v>42064</v>
      </c>
      <c r="S8" s="108"/>
      <c r="T8" s="108"/>
      <c r="U8" s="108"/>
      <c r="V8" s="108"/>
      <c r="W8" s="108"/>
      <c r="X8" s="108"/>
      <c r="Y8" s="22"/>
      <c r="AA8" s="33">
        <f>IF(ANUAL&gt;1899,DATE(ANUAL,10,12),"   ")</f>
        <v>42289</v>
      </c>
      <c r="AB8" s="35" t="s">
        <v>8</v>
      </c>
      <c r="AC8" s="31"/>
    </row>
    <row r="9" spans="1:29" ht="16.5">
      <c r="A9" s="22"/>
      <c r="B9" s="1" t="s">
        <v>0</v>
      </c>
      <c r="C9" s="1" t="s">
        <v>1</v>
      </c>
      <c r="D9" s="1" t="s">
        <v>1</v>
      </c>
      <c r="E9" s="1" t="s">
        <v>2</v>
      </c>
      <c r="F9" s="1" t="s">
        <v>3</v>
      </c>
      <c r="G9" s="1" t="s">
        <v>4</v>
      </c>
      <c r="H9" s="1" t="s">
        <v>5</v>
      </c>
      <c r="I9" s="8"/>
      <c r="J9" s="2" t="s">
        <v>0</v>
      </c>
      <c r="K9" s="2" t="s">
        <v>1</v>
      </c>
      <c r="L9" s="2" t="s">
        <v>1</v>
      </c>
      <c r="M9" s="2" t="s">
        <v>2</v>
      </c>
      <c r="N9" s="2" t="s">
        <v>3</v>
      </c>
      <c r="O9" s="2" t="s">
        <v>4</v>
      </c>
      <c r="P9" s="2" t="s">
        <v>5</v>
      </c>
      <c r="Q9" s="8"/>
      <c r="R9" s="13" t="s">
        <v>0</v>
      </c>
      <c r="S9" s="13" t="s">
        <v>1</v>
      </c>
      <c r="T9" s="13" t="s">
        <v>1</v>
      </c>
      <c r="U9" s="13" t="s">
        <v>2</v>
      </c>
      <c r="V9" s="13" t="s">
        <v>3</v>
      </c>
      <c r="W9" s="13" t="s">
        <v>4</v>
      </c>
      <c r="X9" s="13" t="s">
        <v>5</v>
      </c>
      <c r="Y9" s="22"/>
      <c r="AA9" s="33">
        <f>IF(ANUAL&gt;1899,DATE(ANUAL,11,1),"   ")</f>
        <v>42309</v>
      </c>
      <c r="AB9" s="34" t="s">
        <v>9</v>
      </c>
      <c r="AC9" s="30"/>
    </row>
    <row r="10" spans="1:29" ht="16.5">
      <c r="A10" s="22"/>
      <c r="B10" s="3">
        <f>(WEEKDAY(B8,2)=1)*B8</f>
        <v>0</v>
      </c>
      <c r="C10" s="3">
        <f>(WEEKDAY(B8,2)=2)*B8+(B10&gt;0)+B10</f>
        <v>0</v>
      </c>
      <c r="D10" s="3">
        <f>(WEEKDAY(B8,2)=3)*B8+(C10&gt;0)+C10</f>
        <v>0</v>
      </c>
      <c r="E10" s="3">
        <f>(WEEKDAY(B8,2)=4)*B8+(D10&gt;0)+D10</f>
        <v>42005</v>
      </c>
      <c r="F10" s="3">
        <f>(WEEKDAY(B8,2)=5)*B8+(E10&gt;0)+E10</f>
        <v>42006</v>
      </c>
      <c r="G10" s="3">
        <f>(WEEKDAY(B8,2)=6)*B8+(F10&gt;0)+F10</f>
        <v>42007</v>
      </c>
      <c r="H10" s="4">
        <f>(WEEKDAY(B8,2)=7)*B8+(G10&gt;0)+G10</f>
        <v>42008</v>
      </c>
      <c r="I10" s="8"/>
      <c r="J10" s="3">
        <f>(WEEKDAY(J8,2)=1)*J8</f>
        <v>0</v>
      </c>
      <c r="K10" s="3">
        <f>(WEEKDAY(J8,2)=2)*J8+(J10&gt;0)+J10</f>
        <v>0</v>
      </c>
      <c r="L10" s="3">
        <f>(WEEKDAY(J8,2)=3)*J8+(K10&gt;0)+K10</f>
        <v>0</v>
      </c>
      <c r="M10" s="3">
        <f>(WEEKDAY(J8,2)=4)*J8+(L10&gt;0)+L10</f>
        <v>0</v>
      </c>
      <c r="N10" s="3">
        <f>(WEEKDAY(J8,2)=5)*J8+(M10&gt;0)+M10</f>
        <v>0</v>
      </c>
      <c r="O10" s="3">
        <f>(WEEKDAY(J8,2)=6)*J8+(N10&gt;0)+N10</f>
        <v>0</v>
      </c>
      <c r="P10" s="4">
        <f>(WEEKDAY(J8,2)=7)*J8+(O10&gt;0)+O10</f>
        <v>42036</v>
      </c>
      <c r="Q10" s="8"/>
      <c r="R10" s="3">
        <f>(WEEKDAY(R8,2)=1)*R8</f>
        <v>0</v>
      </c>
      <c r="S10" s="3">
        <f>(WEEKDAY(R8,2)=2)*R8+(R10&gt;0)+R10</f>
        <v>0</v>
      </c>
      <c r="T10" s="3">
        <f>(WEEKDAY(R8,2)=3)*R8+(S10&gt;0)+S10</f>
        <v>0</v>
      </c>
      <c r="U10" s="3">
        <f>(WEEKDAY(R8,2)=4)*R8+(T10&gt;0)+T10</f>
        <v>0</v>
      </c>
      <c r="V10" s="3">
        <f>(WEEKDAY(R8,2)=5)*R8+(U10&gt;0)+U10</f>
        <v>0</v>
      </c>
      <c r="W10" s="3">
        <f>(WEEKDAY(R8,2)=6)*R8+(V10&gt;0)+V10</f>
        <v>0</v>
      </c>
      <c r="X10" s="4">
        <f>(WEEKDAY(R8,2)=7)*R8+(W10&gt;0)+W10</f>
        <v>42064</v>
      </c>
      <c r="Y10" s="22"/>
      <c r="AA10" s="33">
        <f>IF(ANUAL&gt;1899,DATE(ANUAL,12,6),"   ")</f>
        <v>42344</v>
      </c>
      <c r="AB10" s="34" t="s">
        <v>10</v>
      </c>
      <c r="AC10" s="30"/>
    </row>
    <row r="11" spans="1:29" ht="16.5">
      <c r="A11" s="22"/>
      <c r="B11" s="3">
        <f>H10+1</f>
        <v>42009</v>
      </c>
      <c r="C11" s="3">
        <f>B11+1</f>
        <v>42010</v>
      </c>
      <c r="D11" s="3">
        <f aca="true" t="shared" si="0" ref="D11:H13">C11+1</f>
        <v>42011</v>
      </c>
      <c r="E11" s="3">
        <f t="shared" si="0"/>
        <v>42012</v>
      </c>
      <c r="F11" s="3">
        <f t="shared" si="0"/>
        <v>42013</v>
      </c>
      <c r="G11" s="3">
        <f t="shared" si="0"/>
        <v>42014</v>
      </c>
      <c r="H11" s="4">
        <f t="shared" si="0"/>
        <v>42015</v>
      </c>
      <c r="I11" s="8"/>
      <c r="J11" s="3">
        <f>P10+1</f>
        <v>42037</v>
      </c>
      <c r="K11" s="3">
        <f>J11+1</f>
        <v>42038</v>
      </c>
      <c r="L11" s="3">
        <f aca="true" t="shared" si="1" ref="L11:P13">K11+1</f>
        <v>42039</v>
      </c>
      <c r="M11" s="3">
        <f t="shared" si="1"/>
        <v>42040</v>
      </c>
      <c r="N11" s="3">
        <f t="shared" si="1"/>
        <v>42041</v>
      </c>
      <c r="O11" s="3">
        <f t="shared" si="1"/>
        <v>42042</v>
      </c>
      <c r="P11" s="4">
        <f t="shared" si="1"/>
        <v>42043</v>
      </c>
      <c r="Q11" s="8"/>
      <c r="R11" s="3">
        <f>X10+1</f>
        <v>42065</v>
      </c>
      <c r="S11" s="3">
        <f>R11+1</f>
        <v>42066</v>
      </c>
      <c r="T11" s="3">
        <f aca="true" t="shared" si="2" ref="T11:X13">S11+1</f>
        <v>42067</v>
      </c>
      <c r="U11" s="3">
        <f t="shared" si="2"/>
        <v>42068</v>
      </c>
      <c r="V11" s="3">
        <f t="shared" si="2"/>
        <v>42069</v>
      </c>
      <c r="W11" s="3">
        <f t="shared" si="2"/>
        <v>42070</v>
      </c>
      <c r="X11" s="4">
        <f t="shared" si="2"/>
        <v>42071</v>
      </c>
      <c r="Y11" s="22"/>
      <c r="AA11" s="33">
        <f>IF(ANUAL&gt;1899,DATE(ANUAL,12,8),"   ")</f>
        <v>42346</v>
      </c>
      <c r="AB11" s="34" t="s">
        <v>11</v>
      </c>
      <c r="AC11" s="30"/>
    </row>
    <row r="12" spans="1:29" ht="16.5">
      <c r="A12" s="22"/>
      <c r="B12" s="3">
        <f>H11+1</f>
        <v>42016</v>
      </c>
      <c r="C12" s="3">
        <f>B12+1</f>
        <v>42017</v>
      </c>
      <c r="D12" s="3">
        <f t="shared" si="0"/>
        <v>42018</v>
      </c>
      <c r="E12" s="3">
        <f t="shared" si="0"/>
        <v>42019</v>
      </c>
      <c r="F12" s="3">
        <f t="shared" si="0"/>
        <v>42020</v>
      </c>
      <c r="G12" s="3">
        <f t="shared" si="0"/>
        <v>42021</v>
      </c>
      <c r="H12" s="4">
        <f t="shared" si="0"/>
        <v>42022</v>
      </c>
      <c r="I12" s="8"/>
      <c r="J12" s="3">
        <f>P11+1</f>
        <v>42044</v>
      </c>
      <c r="K12" s="3">
        <f>J12+1</f>
        <v>42045</v>
      </c>
      <c r="L12" s="3">
        <f t="shared" si="1"/>
        <v>42046</v>
      </c>
      <c r="M12" s="3">
        <f t="shared" si="1"/>
        <v>42047</v>
      </c>
      <c r="N12" s="3">
        <f t="shared" si="1"/>
        <v>42048</v>
      </c>
      <c r="O12" s="3">
        <f t="shared" si="1"/>
        <v>42049</v>
      </c>
      <c r="P12" s="4">
        <f t="shared" si="1"/>
        <v>42050</v>
      </c>
      <c r="Q12" s="8"/>
      <c r="R12" s="3">
        <f>X11+1</f>
        <v>42072</v>
      </c>
      <c r="S12" s="3">
        <f>R12+1</f>
        <v>42073</v>
      </c>
      <c r="T12" s="3">
        <f t="shared" si="2"/>
        <v>42074</v>
      </c>
      <c r="U12" s="3">
        <f t="shared" si="2"/>
        <v>42075</v>
      </c>
      <c r="V12" s="3">
        <f t="shared" si="2"/>
        <v>42076</v>
      </c>
      <c r="W12" s="3">
        <f t="shared" si="2"/>
        <v>42077</v>
      </c>
      <c r="X12" s="4">
        <f t="shared" si="2"/>
        <v>42078</v>
      </c>
      <c r="Y12" s="22"/>
      <c r="AA12" s="33">
        <f>IF(ANUAL&gt;1899,DATE(ANUAL,12,25),"   ")</f>
        <v>42363</v>
      </c>
      <c r="AB12" s="34" t="s">
        <v>40</v>
      </c>
      <c r="AC12" s="30"/>
    </row>
    <row r="13" spans="1:28" ht="16.5">
      <c r="A13" s="22"/>
      <c r="B13" s="3">
        <f>H12+1</f>
        <v>42023</v>
      </c>
      <c r="C13" s="3">
        <f>B13+1</f>
        <v>42024</v>
      </c>
      <c r="D13" s="3">
        <f t="shared" si="0"/>
        <v>42025</v>
      </c>
      <c r="E13" s="3">
        <f t="shared" si="0"/>
        <v>42026</v>
      </c>
      <c r="F13" s="3">
        <f t="shared" si="0"/>
        <v>42027</v>
      </c>
      <c r="G13" s="3">
        <f t="shared" si="0"/>
        <v>42028</v>
      </c>
      <c r="H13" s="4">
        <f t="shared" si="0"/>
        <v>42029</v>
      </c>
      <c r="I13" s="8"/>
      <c r="J13" s="3">
        <f>P12+1</f>
        <v>42051</v>
      </c>
      <c r="K13" s="3">
        <f>J13+1</f>
        <v>42052</v>
      </c>
      <c r="L13" s="3">
        <f t="shared" si="1"/>
        <v>42053</v>
      </c>
      <c r="M13" s="3">
        <f t="shared" si="1"/>
        <v>42054</v>
      </c>
      <c r="N13" s="3">
        <f t="shared" si="1"/>
        <v>42055</v>
      </c>
      <c r="O13" s="3">
        <f t="shared" si="1"/>
        <v>42056</v>
      </c>
      <c r="P13" s="4">
        <f t="shared" si="1"/>
        <v>42057</v>
      </c>
      <c r="Q13" s="8"/>
      <c r="R13" s="3">
        <f>X12+1</f>
        <v>42079</v>
      </c>
      <c r="S13" s="3">
        <f>R13+1</f>
        <v>42080</v>
      </c>
      <c r="T13" s="3">
        <f t="shared" si="2"/>
        <v>42081</v>
      </c>
      <c r="U13" s="3">
        <f t="shared" si="2"/>
        <v>42082</v>
      </c>
      <c r="V13" s="3">
        <f t="shared" si="2"/>
        <v>42083</v>
      </c>
      <c r="W13" s="3">
        <f t="shared" si="2"/>
        <v>42084</v>
      </c>
      <c r="X13" s="4">
        <f t="shared" si="2"/>
        <v>42085</v>
      </c>
      <c r="Y13" s="22"/>
      <c r="AA13" s="36" t="s">
        <v>12</v>
      </c>
      <c r="AB13" s="20" t="s">
        <v>13</v>
      </c>
    </row>
    <row r="14" spans="1:29" ht="16.5">
      <c r="A14" s="22"/>
      <c r="B14" s="3">
        <f>(MONTH(B13+7)=MONTH(B8))*(B13+7)</f>
        <v>42030</v>
      </c>
      <c r="C14" s="3">
        <f>(MONTH(C13+7)=MONTH(B8))*(C13+7)</f>
        <v>42031</v>
      </c>
      <c r="D14" s="3">
        <f>(MONTH(D13+7)=MONTH(B8))*(D13+7)</f>
        <v>42032</v>
      </c>
      <c r="E14" s="3">
        <f>(MONTH(E13+7)=MONTH(B8))*(E13+7)</f>
        <v>42033</v>
      </c>
      <c r="F14" s="3">
        <f>(MONTH(F13+7)=MONTH(B8))*(F13+7)</f>
        <v>42034</v>
      </c>
      <c r="G14" s="3">
        <f>(MONTH(G13+7)=MONTH(B8))*(G13+7)</f>
        <v>42035</v>
      </c>
      <c r="H14" s="4">
        <f>(MONTH(H13+7)=MONTH(B8))*(H13+7)</f>
        <v>0</v>
      </c>
      <c r="I14" s="8"/>
      <c r="J14" s="3">
        <f>(MONTH(J13+7)=MONTH(J8))*(J13+7)</f>
        <v>42058</v>
      </c>
      <c r="K14" s="3">
        <f>(MONTH(K13+7)=MONTH(J8))*(K13+7)</f>
        <v>42059</v>
      </c>
      <c r="L14" s="3">
        <f>(MONTH(L13+7)=MONTH(J8))*(L13+7)</f>
        <v>42060</v>
      </c>
      <c r="M14" s="3">
        <f>(MONTH(M13+7)=MONTH(J8))*(M13+7)</f>
        <v>42061</v>
      </c>
      <c r="N14" s="3">
        <f>(MONTH(N13+7)=MONTH(J8))*(N13+7)</f>
        <v>42062</v>
      </c>
      <c r="O14" s="3">
        <f>(MONTH(O13+7)=MONTH(J8))*(O13+7)</f>
        <v>42063</v>
      </c>
      <c r="P14" s="4">
        <f>(MONTH(P13+7)=MONTH(J8))*(P13+7)</f>
        <v>0</v>
      </c>
      <c r="Q14" s="8"/>
      <c r="R14" s="3">
        <f>(MONTH(R13+7)=MONTH(R8))*(R13+7)</f>
        <v>42086</v>
      </c>
      <c r="S14" s="3">
        <f>(MONTH(S13+7)=MONTH(R8))*(S13+7)</f>
        <v>42087</v>
      </c>
      <c r="T14" s="3">
        <f>(MONTH(T13+7)=MONTH(R8))*(T13+7)</f>
        <v>42088</v>
      </c>
      <c r="U14" s="3">
        <f>(MONTH(U13+7)=MONTH(R8))*(U13+7)</f>
        <v>42089</v>
      </c>
      <c r="V14" s="3">
        <f>(MONTH(V13+7)=MONTH(R8))*(V13+7)</f>
        <v>42090</v>
      </c>
      <c r="W14" s="3">
        <f>(MONTH(W13+7)=MONTH(R8))*(W13+7)</f>
        <v>42091</v>
      </c>
      <c r="X14" s="4">
        <f>(MONTH(X13+7)=MONTH(R8))*(X13+7)</f>
        <v>42092</v>
      </c>
      <c r="Y14" s="22"/>
      <c r="AA14" s="59">
        <f>_xlfn.IFERROR(DOLLAR(("4/"&amp;ANUAL)/7+MOD(19*MOD(ANUAL,19)-7,30)*14%,)*7-13," ")</f>
        <v>42092</v>
      </c>
      <c r="AB14" s="37" t="s">
        <v>20</v>
      </c>
      <c r="AC14" s="26"/>
    </row>
    <row r="15" spans="1:28" ht="16.5">
      <c r="A15" s="22"/>
      <c r="B15" s="3">
        <f>(MONTH(B13+14)=MONTH(B8))*(B13+14)</f>
        <v>0</v>
      </c>
      <c r="C15" s="3">
        <f>(MONTH(C13+14)=MONTH(B8))*(C13+14)</f>
        <v>0</v>
      </c>
      <c r="D15" s="3">
        <f>(MONTH(D13+14)=MONTH(B8))*(D13+14)</f>
        <v>0</v>
      </c>
      <c r="E15" s="3">
        <f>(MONTH(E13+14)=MONTH(B8))*(E13+14)</f>
        <v>0</v>
      </c>
      <c r="F15" s="3">
        <f>(MONTH(F13+14)=MONTH(B8))*(F13+14)</f>
        <v>0</v>
      </c>
      <c r="G15" s="3">
        <f>(MONTH(G13+14)=MONTH(B8))*(G13+14)</f>
        <v>0</v>
      </c>
      <c r="H15" s="4">
        <f>(MONTH(H13+14)=MONTH(B8))*(H13+14)</f>
        <v>0</v>
      </c>
      <c r="I15" s="8"/>
      <c r="J15" s="3">
        <f>(MONTH(J13+14)=MONTH(J8))*(J13+14)</f>
        <v>0</v>
      </c>
      <c r="K15" s="3">
        <f>(MONTH(K13+14)=MONTH(J8))*(K13+14)</f>
        <v>0</v>
      </c>
      <c r="L15" s="3">
        <f>(MONTH(L13+14)=MONTH(J8))*(L13+14)</f>
        <v>0</v>
      </c>
      <c r="M15" s="3">
        <f>(MONTH(M13+14)=MONTH(J8))*(M13+14)</f>
        <v>0</v>
      </c>
      <c r="N15" s="3">
        <f>(MONTH(N13+14)=MONTH(J8))*(N13+14)</f>
        <v>0</v>
      </c>
      <c r="O15" s="3">
        <f>(MONTH(O13+14)=MONTH(J8))*(O13+14)</f>
        <v>0</v>
      </c>
      <c r="P15" s="4">
        <f>(MONTH(P13+14)=MONTH(J8))*(P13+14)</f>
        <v>0</v>
      </c>
      <c r="Q15" s="8"/>
      <c r="R15" s="3">
        <f>(MONTH(R13+14)=MONTH(R8))*(R13+14)</f>
        <v>42093</v>
      </c>
      <c r="S15" s="3">
        <f>(MONTH(S13+14)=MONTH(R8))*(S13+14)</f>
        <v>42094</v>
      </c>
      <c r="T15" s="3">
        <f>(MONTH(T13+14)=MONTH(R8))*(T13+14)</f>
        <v>0</v>
      </c>
      <c r="U15" s="3">
        <f>(MONTH(U13+14)=MONTH(R8))*(U13+14)</f>
        <v>0</v>
      </c>
      <c r="V15" s="3">
        <f>(MONTH(V13+14)=MONTH(R8))*(V13+14)</f>
        <v>0</v>
      </c>
      <c r="W15" s="3">
        <f>(MONTH(W13+14)=MONTH(R8))*(W13+14)</f>
        <v>0</v>
      </c>
      <c r="X15" s="4">
        <f>(MONTH(X13+14)=MONTH(R8))*(X13+14)</f>
        <v>0</v>
      </c>
      <c r="Y15" s="22"/>
      <c r="AA15" s="59">
        <f>_xlfn.IFERROR(AA14+1," ")</f>
        <v>42093</v>
      </c>
      <c r="AB15" s="37" t="s">
        <v>33</v>
      </c>
    </row>
    <row r="16" spans="1:28" ht="17.25" thickBot="1">
      <c r="A16" s="22"/>
      <c r="B16" s="9"/>
      <c r="C16" s="9"/>
      <c r="D16" s="9"/>
      <c r="E16" s="9"/>
      <c r="F16" s="9"/>
      <c r="G16" s="9"/>
      <c r="H16" s="9"/>
      <c r="I16" s="8"/>
      <c r="J16" s="9"/>
      <c r="K16" s="9"/>
      <c r="L16" s="9"/>
      <c r="M16" s="9"/>
      <c r="N16" s="9"/>
      <c r="O16" s="9"/>
      <c r="P16" s="9"/>
      <c r="Q16" s="8"/>
      <c r="R16" s="9"/>
      <c r="S16" s="9"/>
      <c r="T16" s="9"/>
      <c r="U16" s="9"/>
      <c r="V16" s="9"/>
      <c r="W16" s="9"/>
      <c r="X16" s="9"/>
      <c r="Y16" s="22"/>
      <c r="AA16" s="59">
        <f aca="true" t="shared" si="3" ref="AA16:AA22">_xlfn.IFERROR(AA15+1," ")</f>
        <v>42094</v>
      </c>
      <c r="AB16" s="38" t="s">
        <v>34</v>
      </c>
    </row>
    <row r="17" spans="1:28" ht="16.5">
      <c r="A17" s="22"/>
      <c r="B17" s="111">
        <f>DATE($B$6,4,1)</f>
        <v>42095</v>
      </c>
      <c r="C17" s="112"/>
      <c r="D17" s="112"/>
      <c r="E17" s="112"/>
      <c r="F17" s="112"/>
      <c r="G17" s="112"/>
      <c r="H17" s="113"/>
      <c r="I17" s="8"/>
      <c r="J17" s="107">
        <f>DATE($B$6,5,1)</f>
        <v>42125</v>
      </c>
      <c r="K17" s="108"/>
      <c r="L17" s="108"/>
      <c r="M17" s="108"/>
      <c r="N17" s="108"/>
      <c r="O17" s="108"/>
      <c r="P17" s="108"/>
      <c r="Q17" s="8"/>
      <c r="R17" s="107">
        <f>DATE($B$6,6,1)</f>
        <v>42156</v>
      </c>
      <c r="S17" s="108"/>
      <c r="T17" s="108"/>
      <c r="U17" s="108"/>
      <c r="V17" s="108"/>
      <c r="W17" s="108"/>
      <c r="X17" s="108"/>
      <c r="Y17" s="22"/>
      <c r="AA17" s="59">
        <f t="shared" si="3"/>
        <v>42095</v>
      </c>
      <c r="AB17" s="38" t="s">
        <v>41</v>
      </c>
    </row>
    <row r="18" spans="1:28" ht="16.5">
      <c r="A18" s="22"/>
      <c r="B18" s="2" t="s">
        <v>0</v>
      </c>
      <c r="C18" s="2" t="s">
        <v>1</v>
      </c>
      <c r="D18" s="2" t="s">
        <v>1</v>
      </c>
      <c r="E18" s="2" t="s">
        <v>2</v>
      </c>
      <c r="F18" s="2" t="s">
        <v>3</v>
      </c>
      <c r="G18" s="2" t="s">
        <v>4</v>
      </c>
      <c r="H18" s="2" t="s">
        <v>5</v>
      </c>
      <c r="I18" s="8"/>
      <c r="J18" s="2" t="s">
        <v>0</v>
      </c>
      <c r="K18" s="2" t="s">
        <v>1</v>
      </c>
      <c r="L18" s="2" t="s">
        <v>1</v>
      </c>
      <c r="M18" s="2" t="s">
        <v>2</v>
      </c>
      <c r="N18" s="2" t="s">
        <v>3</v>
      </c>
      <c r="O18" s="2" t="s">
        <v>4</v>
      </c>
      <c r="P18" s="2" t="s">
        <v>5</v>
      </c>
      <c r="Q18" s="8"/>
      <c r="R18" s="2" t="s">
        <v>0</v>
      </c>
      <c r="S18" s="2" t="s">
        <v>1</v>
      </c>
      <c r="T18" s="2" t="s">
        <v>1</v>
      </c>
      <c r="U18" s="2" t="s">
        <v>2</v>
      </c>
      <c r="V18" s="2" t="s">
        <v>3</v>
      </c>
      <c r="W18" s="2" t="s">
        <v>4</v>
      </c>
      <c r="X18" s="2" t="s">
        <v>5</v>
      </c>
      <c r="Y18" s="22"/>
      <c r="AA18" s="59">
        <f t="shared" si="3"/>
        <v>42096</v>
      </c>
      <c r="AB18" s="37" t="s">
        <v>14</v>
      </c>
    </row>
    <row r="19" spans="1:28" ht="16.5">
      <c r="A19" s="22"/>
      <c r="B19" s="3">
        <f>(WEEKDAY(B17,2)=1)*B17</f>
        <v>0</v>
      </c>
      <c r="C19" s="3">
        <f>(WEEKDAY(B17,2)=2)*B17+(B19&gt;0)+B19</f>
        <v>0</v>
      </c>
      <c r="D19" s="3">
        <f>(WEEKDAY(B17,2)=3)*B17+(C19&gt;0)+C19</f>
        <v>42095</v>
      </c>
      <c r="E19" s="3">
        <f>(WEEKDAY(B17,2)=4)*B17+(D19&gt;0)+D19</f>
        <v>42096</v>
      </c>
      <c r="F19" s="3">
        <f>(WEEKDAY(B17,2)=5)*B17+(E19&gt;0)+E19</f>
        <v>42097</v>
      </c>
      <c r="G19" s="3">
        <f>(WEEKDAY(B17,2)=6)*B17+(F19&gt;0)+F19</f>
        <v>42098</v>
      </c>
      <c r="H19" s="4">
        <f>(WEEKDAY(B17,2)=7)*B17+(G19&gt;0)+G19</f>
        <v>42099</v>
      </c>
      <c r="I19" s="8"/>
      <c r="J19" s="3">
        <f>(WEEKDAY(J17,2)=1)*J17</f>
        <v>0</v>
      </c>
      <c r="K19" s="3">
        <f>(WEEKDAY(J17,2)=2)*J17+(J19&gt;0)+J19</f>
        <v>0</v>
      </c>
      <c r="L19" s="3">
        <f>(WEEKDAY(J17,2)=3)*J17+(K19&gt;0)+K19</f>
        <v>0</v>
      </c>
      <c r="M19" s="3">
        <f>(WEEKDAY(J17,2)=4)*J17+(L19&gt;0)+L19</f>
        <v>0</v>
      </c>
      <c r="N19" s="3">
        <f>(WEEKDAY(J17,2)=5)*J17+(M19&gt;0)+M19</f>
        <v>42125</v>
      </c>
      <c r="O19" s="3">
        <f>(WEEKDAY(J17,2)=6)*J17+(N19&gt;0)+N19</f>
        <v>42126</v>
      </c>
      <c r="P19" s="4">
        <f>(WEEKDAY(J17,2)=7)*J17+(O19&gt;0)+O19</f>
        <v>42127</v>
      </c>
      <c r="Q19" s="8"/>
      <c r="R19" s="3">
        <f>(WEEKDAY(R17,2)=1)*R17</f>
        <v>42156</v>
      </c>
      <c r="S19" s="3">
        <f>(WEEKDAY(R17,2)=2)*R17+(R19&gt;0)+R19</f>
        <v>42157</v>
      </c>
      <c r="T19" s="3">
        <f>(WEEKDAY(R17,2)=3)*R17+(S19&gt;0)+S19</f>
        <v>42158</v>
      </c>
      <c r="U19" s="3">
        <f>(WEEKDAY(R17,2)=4)*R17+(T19&gt;0)+T19</f>
        <v>42159</v>
      </c>
      <c r="V19" s="3">
        <f>(WEEKDAY(R17,2)=5)*R17+(U19&gt;0)+U19</f>
        <v>42160</v>
      </c>
      <c r="W19" s="3">
        <f>(WEEKDAY(R17,2)=6)*R17+(V19&gt;0)+V19</f>
        <v>42161</v>
      </c>
      <c r="X19" s="4">
        <f>(WEEKDAY(R17,2)=7)*R17+(W19&gt;0)+W19</f>
        <v>42162</v>
      </c>
      <c r="Y19" s="22"/>
      <c r="AA19" s="59">
        <f t="shared" si="3"/>
        <v>42097</v>
      </c>
      <c r="AB19" s="37" t="s">
        <v>15</v>
      </c>
    </row>
    <row r="20" spans="1:29" ht="16.5">
      <c r="A20" s="22"/>
      <c r="B20" s="3">
        <f>H19+1</f>
        <v>42100</v>
      </c>
      <c r="C20" s="3">
        <f>B20+1</f>
        <v>42101</v>
      </c>
      <c r="D20" s="3">
        <f aca="true" t="shared" si="4" ref="D20:H22">C20+1</f>
        <v>42102</v>
      </c>
      <c r="E20" s="3">
        <f t="shared" si="4"/>
        <v>42103</v>
      </c>
      <c r="F20" s="3">
        <f t="shared" si="4"/>
        <v>42104</v>
      </c>
      <c r="G20" s="3">
        <f t="shared" si="4"/>
        <v>42105</v>
      </c>
      <c r="H20" s="4">
        <f t="shared" si="4"/>
        <v>42106</v>
      </c>
      <c r="I20" s="8"/>
      <c r="J20" s="3">
        <f>P19+1</f>
        <v>42128</v>
      </c>
      <c r="K20" s="3">
        <f>J20+1</f>
        <v>42129</v>
      </c>
      <c r="L20" s="3">
        <f aca="true" t="shared" si="5" ref="L20:P22">K20+1</f>
        <v>42130</v>
      </c>
      <c r="M20" s="3">
        <f t="shared" si="5"/>
        <v>42131</v>
      </c>
      <c r="N20" s="3">
        <f t="shared" si="5"/>
        <v>42132</v>
      </c>
      <c r="O20" s="3">
        <f t="shared" si="5"/>
        <v>42133</v>
      </c>
      <c r="P20" s="4">
        <f t="shared" si="5"/>
        <v>42134</v>
      </c>
      <c r="Q20" s="8"/>
      <c r="R20" s="3">
        <f>X19+1</f>
        <v>42163</v>
      </c>
      <c r="S20" s="3">
        <f>R20+1</f>
        <v>42164</v>
      </c>
      <c r="T20" s="3">
        <f aca="true" t="shared" si="6" ref="T20:X22">S20+1</f>
        <v>42165</v>
      </c>
      <c r="U20" s="3">
        <f t="shared" si="6"/>
        <v>42166</v>
      </c>
      <c r="V20" s="3">
        <f t="shared" si="6"/>
        <v>42167</v>
      </c>
      <c r="W20" s="3">
        <f t="shared" si="6"/>
        <v>42168</v>
      </c>
      <c r="X20" s="4">
        <f t="shared" si="6"/>
        <v>42169</v>
      </c>
      <c r="Y20" s="22"/>
      <c r="AA20" s="59">
        <f t="shared" si="3"/>
        <v>42098</v>
      </c>
      <c r="AB20" s="37" t="s">
        <v>36</v>
      </c>
      <c r="AC20" s="14"/>
    </row>
    <row r="21" spans="1:31" ht="16.5">
      <c r="A21" s="22"/>
      <c r="B21" s="3">
        <f>H20+1</f>
        <v>42107</v>
      </c>
      <c r="C21" s="3">
        <f>B21+1</f>
        <v>42108</v>
      </c>
      <c r="D21" s="3">
        <f t="shared" si="4"/>
        <v>42109</v>
      </c>
      <c r="E21" s="3">
        <f t="shared" si="4"/>
        <v>42110</v>
      </c>
      <c r="F21" s="3">
        <f t="shared" si="4"/>
        <v>42111</v>
      </c>
      <c r="G21" s="3">
        <f t="shared" si="4"/>
        <v>42112</v>
      </c>
      <c r="H21" s="4">
        <f t="shared" si="4"/>
        <v>42113</v>
      </c>
      <c r="I21" s="8"/>
      <c r="J21" s="3">
        <f>P20+1</f>
        <v>42135</v>
      </c>
      <c r="K21" s="3">
        <f>J21+1</f>
        <v>42136</v>
      </c>
      <c r="L21" s="3">
        <f t="shared" si="5"/>
        <v>42137</v>
      </c>
      <c r="M21" s="3">
        <f t="shared" si="5"/>
        <v>42138</v>
      </c>
      <c r="N21" s="3">
        <f t="shared" si="5"/>
        <v>42139</v>
      </c>
      <c r="O21" s="3">
        <f t="shared" si="5"/>
        <v>42140</v>
      </c>
      <c r="P21" s="4">
        <f t="shared" si="5"/>
        <v>42141</v>
      </c>
      <c r="Q21" s="8"/>
      <c r="R21" s="3">
        <f>X20+1</f>
        <v>42170</v>
      </c>
      <c r="S21" s="3">
        <f>R21+1</f>
        <v>42171</v>
      </c>
      <c r="T21" s="3">
        <f t="shared" si="6"/>
        <v>42172</v>
      </c>
      <c r="U21" s="3">
        <f t="shared" si="6"/>
        <v>42173</v>
      </c>
      <c r="V21" s="3">
        <f t="shared" si="6"/>
        <v>42174</v>
      </c>
      <c r="W21" s="3">
        <f t="shared" si="6"/>
        <v>42175</v>
      </c>
      <c r="X21" s="4">
        <f t="shared" si="6"/>
        <v>42176</v>
      </c>
      <c r="Y21" s="22"/>
      <c r="AA21" s="59">
        <f t="shared" si="3"/>
        <v>42099</v>
      </c>
      <c r="AB21" s="37" t="s">
        <v>16</v>
      </c>
      <c r="AC21" s="14"/>
      <c r="AE21" s="26"/>
    </row>
    <row r="22" spans="1:29" ht="16.5">
      <c r="A22" s="22"/>
      <c r="B22" s="3">
        <f>H21+1</f>
        <v>42114</v>
      </c>
      <c r="C22" s="3">
        <f>B22+1</f>
        <v>42115</v>
      </c>
      <c r="D22" s="3">
        <f t="shared" si="4"/>
        <v>42116</v>
      </c>
      <c r="E22" s="3">
        <f t="shared" si="4"/>
        <v>42117</v>
      </c>
      <c r="F22" s="3">
        <f t="shared" si="4"/>
        <v>42118</v>
      </c>
      <c r="G22" s="3">
        <f t="shared" si="4"/>
        <v>42119</v>
      </c>
      <c r="H22" s="4">
        <f t="shared" si="4"/>
        <v>42120</v>
      </c>
      <c r="I22" s="8"/>
      <c r="J22" s="3">
        <f>P21+1</f>
        <v>42142</v>
      </c>
      <c r="K22" s="3">
        <f>J22+1</f>
        <v>42143</v>
      </c>
      <c r="L22" s="3">
        <f t="shared" si="5"/>
        <v>42144</v>
      </c>
      <c r="M22" s="3">
        <f t="shared" si="5"/>
        <v>42145</v>
      </c>
      <c r="N22" s="3">
        <f t="shared" si="5"/>
        <v>42146</v>
      </c>
      <c r="O22" s="3">
        <f t="shared" si="5"/>
        <v>42147</v>
      </c>
      <c r="P22" s="4">
        <f t="shared" si="5"/>
        <v>42148</v>
      </c>
      <c r="Q22" s="8"/>
      <c r="R22" s="3">
        <f>X21+1</f>
        <v>42177</v>
      </c>
      <c r="S22" s="3">
        <f>R22+1</f>
        <v>42178</v>
      </c>
      <c r="T22" s="3">
        <f t="shared" si="6"/>
        <v>42179</v>
      </c>
      <c r="U22" s="3">
        <f t="shared" si="6"/>
        <v>42180</v>
      </c>
      <c r="V22" s="3">
        <f t="shared" si="6"/>
        <v>42181</v>
      </c>
      <c r="W22" s="3">
        <f t="shared" si="6"/>
        <v>42182</v>
      </c>
      <c r="X22" s="4">
        <f t="shared" si="6"/>
        <v>42183</v>
      </c>
      <c r="Y22" s="22"/>
      <c r="AA22" s="59">
        <f t="shared" si="3"/>
        <v>42100</v>
      </c>
      <c r="AB22" s="37" t="s">
        <v>35</v>
      </c>
      <c r="AC22" s="14"/>
    </row>
    <row r="23" spans="1:30" ht="16.5">
      <c r="A23" s="22"/>
      <c r="B23" s="3">
        <f>(MONTH(B22+7)=MONTH(B17))*(B22+7)</f>
        <v>42121</v>
      </c>
      <c r="C23" s="3">
        <f>(MONTH(C22+7)=MONTH(B17))*(C22+7)</f>
        <v>42122</v>
      </c>
      <c r="D23" s="3">
        <f>(MONTH(D22+7)=MONTH(B17))*(D22+7)</f>
        <v>42123</v>
      </c>
      <c r="E23" s="3">
        <f>(MONTH(E22+7)=MONTH(B17))*(E22+7)</f>
        <v>42124</v>
      </c>
      <c r="F23" s="3">
        <f>(MONTH(F22+7)=MONTH(B17))*(F22+7)</f>
        <v>0</v>
      </c>
      <c r="G23" s="3">
        <f>(MONTH(G22+7)=MONTH(B17))*(G22+7)</f>
        <v>0</v>
      </c>
      <c r="H23" s="4">
        <f>(MONTH(H22+7)=MONTH(B17))*(H22+7)</f>
        <v>0</v>
      </c>
      <c r="I23" s="8"/>
      <c r="J23" s="3">
        <f>(MONTH(J22+7)=MONTH(J17))*(J22+7)</f>
        <v>42149</v>
      </c>
      <c r="K23" s="3">
        <f>(MONTH(K22+7)=MONTH(J17))*(K22+7)</f>
        <v>42150</v>
      </c>
      <c r="L23" s="3">
        <f>(MONTH(L22+7)=MONTH(J17))*(L22+7)</f>
        <v>42151</v>
      </c>
      <c r="M23" s="3">
        <f>(MONTH(M22+7)=MONTH(J17))*(M22+7)</f>
        <v>42152</v>
      </c>
      <c r="N23" s="3">
        <f>(MONTH(N22+7)=MONTH(J17))*(N22+7)</f>
        <v>42153</v>
      </c>
      <c r="O23" s="3">
        <f>(MONTH(O22+7)=MONTH(J17))*(O22+7)</f>
        <v>42154</v>
      </c>
      <c r="P23" s="4">
        <f>(MONTH(P22+7)=MONTH(J17))*(P22+7)</f>
        <v>42155</v>
      </c>
      <c r="Q23" s="8"/>
      <c r="R23" s="3">
        <f>(MONTH(R22+7)=MONTH(R17))*(R22+7)</f>
        <v>42184</v>
      </c>
      <c r="S23" s="3">
        <f>(MONTH(S22+7)=MONTH(R17))*(S22+7)</f>
        <v>42185</v>
      </c>
      <c r="T23" s="3">
        <f>(MONTH(T22+7)=MONTH(R17))*(T22+7)</f>
        <v>0</v>
      </c>
      <c r="U23" s="3">
        <f>(MONTH(U22+7)=MONTH(R17))*(U22+7)</f>
        <v>0</v>
      </c>
      <c r="V23" s="3">
        <f>(MONTH(V22+7)=MONTH(R17))*(V22+7)</f>
        <v>0</v>
      </c>
      <c r="W23" s="3">
        <f>(MONTH(W22+7)=MONTH(R17))*(W22+7)</f>
        <v>0</v>
      </c>
      <c r="X23" s="4">
        <f>(MONTH(X22+7)=MONTH(R17))*(X22+7)</f>
        <v>0</v>
      </c>
      <c r="Y23" s="22"/>
      <c r="AA23" s="39" t="s">
        <v>37</v>
      </c>
      <c r="AB23" s="20" t="s">
        <v>13</v>
      </c>
      <c r="AC23" s="17"/>
      <c r="AD23" s="14"/>
    </row>
    <row r="24" spans="1:29" ht="16.5">
      <c r="A24" s="22"/>
      <c r="B24" s="3">
        <f>(MONTH(B22+14)=MONTH(B17))*(B22+14)</f>
        <v>0</v>
      </c>
      <c r="C24" s="3">
        <f>(MONTH(C22+14)=MONTH(B17))*(C22+14)</f>
        <v>0</v>
      </c>
      <c r="D24" s="3">
        <f>(MONTH(D22+14)=MONTH(B17))*(D22+14)</f>
        <v>0</v>
      </c>
      <c r="E24" s="3">
        <f>(MONTH(E22+14)=MONTH(B17))*(E22+14)</f>
        <v>0</v>
      </c>
      <c r="F24" s="3">
        <f>(MONTH(F22+14)=MONTH(B17))*(F22+14)</f>
        <v>0</v>
      </c>
      <c r="G24" s="3">
        <f>(MONTH(G22+14)=MONTH(B17))*(G22+14)</f>
        <v>0</v>
      </c>
      <c r="H24" s="4">
        <f>(MONTH(H22+14)=MONTH(B17))*(H22+14)</f>
        <v>0</v>
      </c>
      <c r="I24" s="8"/>
      <c r="J24" s="3">
        <f>(MONTH(J22+14)=MONTH(J17))*(J22+14)</f>
        <v>0</v>
      </c>
      <c r="K24" s="3">
        <f>(MONTH(K22+14)=MONTH(J17))*(K22+14)</f>
        <v>0</v>
      </c>
      <c r="L24" s="3">
        <f>(MONTH(L22+14)=MONTH(J17))*(L22+14)</f>
        <v>0</v>
      </c>
      <c r="M24" s="3">
        <f>(MONTH(M22+14)=MONTH(J17))*(M22+14)</f>
        <v>0</v>
      </c>
      <c r="N24" s="3">
        <f>(MONTH(N22+14)=MONTH(J17))*(N22+14)</f>
        <v>0</v>
      </c>
      <c r="O24" s="3">
        <f>(MONTH(O22+14)=MONTH(J17))*(O22+14)</f>
        <v>0</v>
      </c>
      <c r="P24" s="4">
        <f>(MONTH(P22+14)=MONTH(J17))*(P22+14)</f>
        <v>0</v>
      </c>
      <c r="Q24" s="8"/>
      <c r="R24" s="3">
        <f>(MONTH(R22+14)=MONTH(R17))*(R22+14)</f>
        <v>0</v>
      </c>
      <c r="S24" s="3">
        <f>(MONTH(S22+14)=MONTH(R17))*(S22+14)</f>
        <v>0</v>
      </c>
      <c r="T24" s="3">
        <f>(MONTH(T22+14)=MONTH(R17))*(T22+14)</f>
        <v>0</v>
      </c>
      <c r="U24" s="3">
        <f>(MONTH(U22+14)=MONTH(R17))*(U22+14)</f>
        <v>0</v>
      </c>
      <c r="V24" s="3">
        <f>(MONTH(V22+14)=MONTH(R17))*(V22+14)</f>
        <v>0</v>
      </c>
      <c r="W24" s="3">
        <f>(MONTH(W22+14)=MONTH(R17))*(W22+14)</f>
        <v>0</v>
      </c>
      <c r="X24" s="4">
        <f>(MONTH(X22+14)=MONTH(R17))*(X22+14)</f>
        <v>0</v>
      </c>
      <c r="Y24" s="22"/>
      <c r="AA24" s="60">
        <f>_xlfn.IFERROR(DOLLAR(("4/"&amp;ANUAL)/7+MOD(19*MOD(ANUAL,19)-7,30)*14%,)*7-58," ")</f>
        <v>42047</v>
      </c>
      <c r="AB24" s="37" t="s">
        <v>24</v>
      </c>
      <c r="AC24" s="14"/>
    </row>
    <row r="25" spans="1:29" ht="16.5">
      <c r="A25" s="22"/>
      <c r="B25" s="10"/>
      <c r="C25" s="10"/>
      <c r="D25" s="10"/>
      <c r="E25" s="10"/>
      <c r="F25" s="10"/>
      <c r="G25" s="10"/>
      <c r="H25" s="10"/>
      <c r="I25" s="8"/>
      <c r="J25" s="10"/>
      <c r="K25" s="10"/>
      <c r="L25" s="10"/>
      <c r="M25" s="10"/>
      <c r="N25" s="10"/>
      <c r="O25" s="10"/>
      <c r="P25" s="10"/>
      <c r="Q25" s="8"/>
      <c r="R25" s="10"/>
      <c r="S25" s="10"/>
      <c r="T25" s="10"/>
      <c r="U25" s="10"/>
      <c r="V25" s="10"/>
      <c r="W25" s="10"/>
      <c r="X25" s="10"/>
      <c r="Y25" s="22"/>
      <c r="AA25" s="61">
        <f>_xlfn.IFERROR(DOLLAR(("4/"&amp;ANUAL)/7+MOD(19*MOD(ANUAL,19)-7,30)*14%,)*7-55," ")</f>
        <v>42050</v>
      </c>
      <c r="AB25" s="40" t="s">
        <v>17</v>
      </c>
      <c r="AC25" s="14"/>
    </row>
    <row r="26" spans="1:29" ht="16.5">
      <c r="A26" s="22"/>
      <c r="B26" s="107">
        <f>DATE($B$6,7,1)</f>
        <v>42186</v>
      </c>
      <c r="C26" s="108"/>
      <c r="D26" s="108"/>
      <c r="E26" s="108"/>
      <c r="F26" s="108"/>
      <c r="G26" s="108"/>
      <c r="H26" s="108"/>
      <c r="I26" s="7"/>
      <c r="J26" s="107">
        <f>DATE($B$6,8,1)</f>
        <v>42217</v>
      </c>
      <c r="K26" s="108"/>
      <c r="L26" s="108"/>
      <c r="M26" s="108"/>
      <c r="N26" s="108"/>
      <c r="O26" s="108"/>
      <c r="P26" s="108"/>
      <c r="Q26" s="7"/>
      <c r="R26" s="107">
        <f>DATE($B$6,9,1)</f>
        <v>42248</v>
      </c>
      <c r="S26" s="108"/>
      <c r="T26" s="108"/>
      <c r="U26" s="108"/>
      <c r="V26" s="108"/>
      <c r="W26" s="108"/>
      <c r="X26" s="108"/>
      <c r="Y26" s="22"/>
      <c r="AA26" s="61">
        <f>_xlfn.IFERROR(DOLLAR(("4/"&amp;ANUAL)/7+MOD(19*MOD(ANUAL,19)-7,30)*14%,)*7-53," ")</f>
        <v>42052</v>
      </c>
      <c r="AB26" s="37" t="s">
        <v>18</v>
      </c>
      <c r="AC26" s="29"/>
    </row>
    <row r="27" spans="1:29" ht="16.5">
      <c r="A27" s="22"/>
      <c r="B27" s="2" t="s">
        <v>0</v>
      </c>
      <c r="C27" s="2" t="s">
        <v>1</v>
      </c>
      <c r="D27" s="2" t="s">
        <v>1</v>
      </c>
      <c r="E27" s="2" t="s">
        <v>2</v>
      </c>
      <c r="F27" s="2" t="s">
        <v>3</v>
      </c>
      <c r="G27" s="2" t="s">
        <v>4</v>
      </c>
      <c r="H27" s="2" t="s">
        <v>5</v>
      </c>
      <c r="I27" s="8"/>
      <c r="J27" s="2" t="s">
        <v>0</v>
      </c>
      <c r="K27" s="2" t="s">
        <v>1</v>
      </c>
      <c r="L27" s="2" t="s">
        <v>1</v>
      </c>
      <c r="M27" s="2" t="s">
        <v>2</v>
      </c>
      <c r="N27" s="2" t="s">
        <v>3</v>
      </c>
      <c r="O27" s="2" t="s">
        <v>4</v>
      </c>
      <c r="P27" s="2" t="s">
        <v>5</v>
      </c>
      <c r="Q27" s="8"/>
      <c r="R27" s="2" t="s">
        <v>0</v>
      </c>
      <c r="S27" s="2" t="s">
        <v>1</v>
      </c>
      <c r="T27" s="2" t="s">
        <v>1</v>
      </c>
      <c r="U27" s="2" t="s">
        <v>2</v>
      </c>
      <c r="V27" s="2" t="s">
        <v>3</v>
      </c>
      <c r="W27" s="2" t="s">
        <v>4</v>
      </c>
      <c r="X27" s="2" t="s">
        <v>5</v>
      </c>
      <c r="Y27" s="22"/>
      <c r="AA27" s="60">
        <f>_xlfn.IFERROR(DOLLAR(("4/"&amp;ANUAL)/7+MOD(19*MOD(ANUAL,19)-7,30)*14%,)*7-52," ")</f>
        <v>42053</v>
      </c>
      <c r="AB27" s="37" t="s">
        <v>25</v>
      </c>
      <c r="AC27" s="14"/>
    </row>
    <row r="28" spans="1:29" ht="16.5">
      <c r="A28" s="22"/>
      <c r="B28" s="3">
        <f>(WEEKDAY(B26,2)=1)*B26</f>
        <v>0</v>
      </c>
      <c r="C28" s="3">
        <f>(WEEKDAY(B26,2)=2)*B26+(B28&gt;0)+B28</f>
        <v>0</v>
      </c>
      <c r="D28" s="3">
        <f>(WEEKDAY(B26,2)=3)*B26+(C28&gt;0)+C28</f>
        <v>42186</v>
      </c>
      <c r="E28" s="3">
        <f>(WEEKDAY(B26,2)=4)*B26+(D28&gt;0)+D28</f>
        <v>42187</v>
      </c>
      <c r="F28" s="3">
        <f>(WEEKDAY(B26,2)=5)*B26+(E28&gt;0)+E28</f>
        <v>42188</v>
      </c>
      <c r="G28" s="3">
        <f>(WEEKDAY(B26,2)=6)*B26+(F28&gt;0)+F28</f>
        <v>42189</v>
      </c>
      <c r="H28" s="4">
        <f>(WEEKDAY(B26,2)=7)*B26+(G28&gt;0)+G28</f>
        <v>42190</v>
      </c>
      <c r="I28" s="8"/>
      <c r="J28" s="3">
        <f>(WEEKDAY(J26,2)=1)*J26</f>
        <v>0</v>
      </c>
      <c r="K28" s="3">
        <f>(WEEKDAY(J26,2)=2)*J26+(J28&gt;0)+J28</f>
        <v>0</v>
      </c>
      <c r="L28" s="3">
        <f>(WEEKDAY(J26,2)=3)*J26+(K28&gt;0)+K28</f>
        <v>0</v>
      </c>
      <c r="M28" s="3">
        <f>(WEEKDAY(J26,2)=4)*J26+(L28&gt;0)+L28</f>
        <v>0</v>
      </c>
      <c r="N28" s="3">
        <f>(WEEKDAY(J26,2)=5)*J26+(M28&gt;0)+M28</f>
        <v>0</v>
      </c>
      <c r="O28" s="3">
        <f>(WEEKDAY(J26,2)=6)*J26+(N28&gt;0)+N28</f>
        <v>42217</v>
      </c>
      <c r="P28" s="4">
        <f>(WEEKDAY(J26,2)=7)*J26+(O28&gt;0)+O28</f>
        <v>42218</v>
      </c>
      <c r="Q28" s="8"/>
      <c r="R28" s="3">
        <f>(WEEKDAY(R26,2)=1)*R26</f>
        <v>0</v>
      </c>
      <c r="S28" s="3">
        <f>(WEEKDAY(R26,2)=2)*R26+(R28&gt;0)+R28</f>
        <v>42248</v>
      </c>
      <c r="T28" s="3">
        <f>(WEEKDAY(R26,2)=3)*R26+(S28&gt;0)+S28</f>
        <v>42249</v>
      </c>
      <c r="U28" s="3">
        <f>(WEEKDAY(R26,2)=4)*R26+(T28&gt;0)+T28</f>
        <v>42250</v>
      </c>
      <c r="V28" s="3">
        <f>(WEEKDAY(R26,2)=5)*R26+(U28&gt;0)+U28</f>
        <v>42251</v>
      </c>
      <c r="W28" s="3">
        <f>(WEEKDAY(R26,2)=6)*R26+(V28&gt;0)+V28</f>
        <v>42252</v>
      </c>
      <c r="X28" s="4">
        <f>(WEEKDAY(R26,2)=7)*R26+(W28&gt;0)+W28</f>
        <v>42253</v>
      </c>
      <c r="Y28" s="22"/>
      <c r="AA28" s="60">
        <f>_xlfn.IFERROR(DOLLAR(("4/"&amp;ANUAL)/7+MOD(19*MOD(ANUAL,19)-7,30)*14%,)*7-50," ")</f>
        <v>42055</v>
      </c>
      <c r="AB28" s="37" t="s">
        <v>26</v>
      </c>
      <c r="AC28" s="14"/>
    </row>
    <row r="29" spans="1:29" ht="16.5">
      <c r="A29" s="22"/>
      <c r="B29" s="3">
        <f>H28+1</f>
        <v>42191</v>
      </c>
      <c r="C29" s="3">
        <f>B29+1</f>
        <v>42192</v>
      </c>
      <c r="D29" s="3">
        <f aca="true" t="shared" si="7" ref="D29:H31">C29+1</f>
        <v>42193</v>
      </c>
      <c r="E29" s="3">
        <f t="shared" si="7"/>
        <v>42194</v>
      </c>
      <c r="F29" s="3">
        <f t="shared" si="7"/>
        <v>42195</v>
      </c>
      <c r="G29" s="3">
        <f t="shared" si="7"/>
        <v>42196</v>
      </c>
      <c r="H29" s="4">
        <f t="shared" si="7"/>
        <v>42197</v>
      </c>
      <c r="I29" s="8"/>
      <c r="J29" s="3">
        <f>P28+1</f>
        <v>42219</v>
      </c>
      <c r="K29" s="3">
        <f>J29+1</f>
        <v>42220</v>
      </c>
      <c r="L29" s="3">
        <f aca="true" t="shared" si="8" ref="L29:P31">K29+1</f>
        <v>42221</v>
      </c>
      <c r="M29" s="3">
        <f t="shared" si="8"/>
        <v>42222</v>
      </c>
      <c r="N29" s="3">
        <f t="shared" si="8"/>
        <v>42223</v>
      </c>
      <c r="O29" s="3">
        <f t="shared" si="8"/>
        <v>42224</v>
      </c>
      <c r="P29" s="4">
        <f t="shared" si="8"/>
        <v>42225</v>
      </c>
      <c r="Q29" s="8"/>
      <c r="R29" s="3">
        <f>X28+1</f>
        <v>42254</v>
      </c>
      <c r="S29" s="3">
        <f>R29+1</f>
        <v>42255</v>
      </c>
      <c r="T29" s="3">
        <f aca="true" t="shared" si="9" ref="T29:X31">S29+1</f>
        <v>42256</v>
      </c>
      <c r="U29" s="3">
        <f t="shared" si="9"/>
        <v>42257</v>
      </c>
      <c r="V29" s="3">
        <f t="shared" si="9"/>
        <v>42258</v>
      </c>
      <c r="W29" s="3">
        <f t="shared" si="9"/>
        <v>42259</v>
      </c>
      <c r="X29" s="4">
        <f t="shared" si="9"/>
        <v>42260</v>
      </c>
      <c r="Y29" s="22"/>
      <c r="AA29" s="60">
        <f>_xlfn.IFERROR(DOLLAR(("4/"&amp;ANUAL)/7+MOD(19*MOD(ANUAL,19)-7,30)*14%,)*7-43," ")</f>
        <v>42062</v>
      </c>
      <c r="AB29" s="37" t="s">
        <v>27</v>
      </c>
      <c r="AC29" s="14"/>
    </row>
    <row r="30" spans="1:30" ht="16.5">
      <c r="A30" s="22"/>
      <c r="B30" s="3">
        <f>H29+1</f>
        <v>42198</v>
      </c>
      <c r="C30" s="3">
        <f>B30+1</f>
        <v>42199</v>
      </c>
      <c r="D30" s="3">
        <f t="shared" si="7"/>
        <v>42200</v>
      </c>
      <c r="E30" s="3">
        <f t="shared" si="7"/>
        <v>42201</v>
      </c>
      <c r="F30" s="3">
        <f t="shared" si="7"/>
        <v>42202</v>
      </c>
      <c r="G30" s="3">
        <f t="shared" si="7"/>
        <v>42203</v>
      </c>
      <c r="H30" s="4">
        <f t="shared" si="7"/>
        <v>42204</v>
      </c>
      <c r="I30" s="8"/>
      <c r="J30" s="3">
        <f>P29+1</f>
        <v>42226</v>
      </c>
      <c r="K30" s="3">
        <f>J30+1</f>
        <v>42227</v>
      </c>
      <c r="L30" s="3">
        <f t="shared" si="8"/>
        <v>42228</v>
      </c>
      <c r="M30" s="3">
        <f t="shared" si="8"/>
        <v>42229</v>
      </c>
      <c r="N30" s="3">
        <f t="shared" si="8"/>
        <v>42230</v>
      </c>
      <c r="O30" s="3">
        <f t="shared" si="8"/>
        <v>42231</v>
      </c>
      <c r="P30" s="4">
        <f t="shared" si="8"/>
        <v>42232</v>
      </c>
      <c r="Q30" s="8"/>
      <c r="R30" s="3">
        <f>X29+1</f>
        <v>42261</v>
      </c>
      <c r="S30" s="3">
        <f>R30+1</f>
        <v>42262</v>
      </c>
      <c r="T30" s="3">
        <f t="shared" si="9"/>
        <v>42263</v>
      </c>
      <c r="U30" s="3">
        <f t="shared" si="9"/>
        <v>42264</v>
      </c>
      <c r="V30" s="3">
        <f t="shared" si="9"/>
        <v>42265</v>
      </c>
      <c r="W30" s="3">
        <f t="shared" si="9"/>
        <v>42266</v>
      </c>
      <c r="X30" s="4">
        <f t="shared" si="9"/>
        <v>42267</v>
      </c>
      <c r="Y30" s="22"/>
      <c r="AA30" s="60">
        <f>_xlfn.IFERROR(AA29+7," ")</f>
        <v>42069</v>
      </c>
      <c r="AB30" s="37" t="s">
        <v>28</v>
      </c>
      <c r="AC30" s="124"/>
      <c r="AD30" s="124"/>
    </row>
    <row r="31" spans="1:28" ht="16.5">
      <c r="A31" s="22"/>
      <c r="B31" s="3">
        <f>H30+1</f>
        <v>42205</v>
      </c>
      <c r="C31" s="3">
        <f>B31+1</f>
        <v>42206</v>
      </c>
      <c r="D31" s="3">
        <f t="shared" si="7"/>
        <v>42207</v>
      </c>
      <c r="E31" s="3">
        <f t="shared" si="7"/>
        <v>42208</v>
      </c>
      <c r="F31" s="3">
        <f t="shared" si="7"/>
        <v>42209</v>
      </c>
      <c r="G31" s="3">
        <f t="shared" si="7"/>
        <v>42210</v>
      </c>
      <c r="H31" s="4">
        <f t="shared" si="7"/>
        <v>42211</v>
      </c>
      <c r="I31" s="8"/>
      <c r="J31" s="3">
        <f>P30+1</f>
        <v>42233</v>
      </c>
      <c r="K31" s="3">
        <f>J31+1</f>
        <v>42234</v>
      </c>
      <c r="L31" s="3">
        <f t="shared" si="8"/>
        <v>42235</v>
      </c>
      <c r="M31" s="3">
        <f t="shared" si="8"/>
        <v>42236</v>
      </c>
      <c r="N31" s="3">
        <f t="shared" si="8"/>
        <v>42237</v>
      </c>
      <c r="O31" s="3">
        <f t="shared" si="8"/>
        <v>42238</v>
      </c>
      <c r="P31" s="4">
        <f t="shared" si="8"/>
        <v>42239</v>
      </c>
      <c r="Q31" s="8"/>
      <c r="R31" s="3">
        <f>X30+1</f>
        <v>42268</v>
      </c>
      <c r="S31" s="3">
        <f>R31+1</f>
        <v>42269</v>
      </c>
      <c r="T31" s="3">
        <f t="shared" si="9"/>
        <v>42270</v>
      </c>
      <c r="U31" s="3">
        <f t="shared" si="9"/>
        <v>42271</v>
      </c>
      <c r="V31" s="3">
        <f t="shared" si="9"/>
        <v>42272</v>
      </c>
      <c r="W31" s="3">
        <f t="shared" si="9"/>
        <v>42273</v>
      </c>
      <c r="X31" s="4">
        <f t="shared" si="9"/>
        <v>42274</v>
      </c>
      <c r="Y31" s="22"/>
      <c r="AA31" s="60">
        <f>_xlfn.IFERROR(AA30+7," ")</f>
        <v>42076</v>
      </c>
      <c r="AB31" s="37" t="s">
        <v>29</v>
      </c>
    </row>
    <row r="32" spans="1:29" ht="16.5">
      <c r="A32" s="22"/>
      <c r="B32" s="3">
        <f>(MONTH(B31+7)=MONTH(B26))*(B31+7)</f>
        <v>42212</v>
      </c>
      <c r="C32" s="3">
        <f>(MONTH(C31+7)=MONTH(B26))*(C31+7)</f>
        <v>42213</v>
      </c>
      <c r="D32" s="3">
        <f>(MONTH(D31+7)=MONTH(B26))*(D31+7)</f>
        <v>42214</v>
      </c>
      <c r="E32" s="3">
        <f>(MONTH(E31+7)=MONTH(B26))*(E31+7)</f>
        <v>42215</v>
      </c>
      <c r="F32" s="3">
        <f>(MONTH(F31+7)=MONTH(B26))*(F31+7)</f>
        <v>42216</v>
      </c>
      <c r="G32" s="3">
        <f>(MONTH(G31+7)=MONTH(B26))*(G31+7)</f>
        <v>0</v>
      </c>
      <c r="H32" s="4">
        <f>(MONTH(H31+7)=MONTH(B26))*(H31+7)</f>
        <v>0</v>
      </c>
      <c r="I32" s="8"/>
      <c r="J32" s="3">
        <f>(MONTH(J31+7)=MONTH(J26))*(J31+7)</f>
        <v>42240</v>
      </c>
      <c r="K32" s="3">
        <f>(MONTH(K31+7)=MONTH(J26))*(K31+7)</f>
        <v>42241</v>
      </c>
      <c r="L32" s="3">
        <f>(MONTH(L31+7)=MONTH(J26))*(L31+7)</f>
        <v>42242</v>
      </c>
      <c r="M32" s="3">
        <f>(MONTH(M31+7)=MONTH(J26))*(M31+7)</f>
        <v>42243</v>
      </c>
      <c r="N32" s="3">
        <f>(MONTH(N31+7)=MONTH(J26))*(N31+7)</f>
        <v>42244</v>
      </c>
      <c r="O32" s="3">
        <f>(MONTH(O31+7)=MONTH(J26))*(O31+7)</f>
        <v>42245</v>
      </c>
      <c r="P32" s="4">
        <f>(MONTH(P31+7)=MONTH(J26))*(P31+7)</f>
        <v>42246</v>
      </c>
      <c r="Q32" s="8"/>
      <c r="R32" s="3">
        <f>(MONTH(R31+7)=MONTH(R26))*(R31+7)</f>
        <v>42275</v>
      </c>
      <c r="S32" s="3">
        <f>(MONTH(S31+7)=MONTH(R26))*(S31+7)</f>
        <v>42276</v>
      </c>
      <c r="T32" s="3">
        <f>(MONTH(T31+7)=MONTH(R26))*(T31+7)</f>
        <v>42277</v>
      </c>
      <c r="U32" s="3">
        <f>(MONTH(U31+7)=MONTH(R26))*(U31+7)</f>
        <v>0</v>
      </c>
      <c r="V32" s="3">
        <f>(MONTH(V31+7)=MONTH(R26))*(V31+7)</f>
        <v>0</v>
      </c>
      <c r="W32" s="3">
        <f>(MONTH(W31+7)=MONTH(R26))*(W31+7)</f>
        <v>0</v>
      </c>
      <c r="X32" s="4">
        <f>(MONTH(X31+7)=MONTH(R26))*(X31+7)</f>
        <v>0</v>
      </c>
      <c r="Y32" s="22"/>
      <c r="AA32" s="60">
        <f>_xlfn.IFERROR(DATE(ANUAL,3,19)," ")</f>
        <v>42082</v>
      </c>
      <c r="AB32" s="37" t="s">
        <v>31</v>
      </c>
      <c r="AC32" s="26"/>
    </row>
    <row r="33" spans="1:30" ht="16.5">
      <c r="A33" s="22"/>
      <c r="B33" s="3">
        <f>(MONTH(B31+14)=MONTH(B26))*(B31+14)</f>
        <v>0</v>
      </c>
      <c r="C33" s="3">
        <f>(MONTH(C31+14)=MONTH(B26))*(C31+14)</f>
        <v>0</v>
      </c>
      <c r="D33" s="3">
        <f>(MONTH(D31+14)=MONTH(B26))*(D31+14)</f>
        <v>0</v>
      </c>
      <c r="E33" s="3">
        <f>(MONTH(E31+14)=MONTH(B26))*(E31+14)</f>
        <v>0</v>
      </c>
      <c r="F33" s="3">
        <f>(MONTH(F31+14)=MONTH(B26))*(F31+14)</f>
        <v>0</v>
      </c>
      <c r="G33" s="3">
        <f>(MONTH(G31+14)=MONTH(B26))*(G31+14)</f>
        <v>0</v>
      </c>
      <c r="H33" s="4">
        <f>(MONTH(H31+14)=MONTH(B26))*(H31+14)</f>
        <v>0</v>
      </c>
      <c r="I33" s="8"/>
      <c r="J33" s="3">
        <f>(MONTH(J31+14)=MONTH(J26))*(J31+14)</f>
        <v>42247</v>
      </c>
      <c r="K33" s="3">
        <f>(MONTH(K31+14)=MONTH(J26))*(K31+14)</f>
        <v>0</v>
      </c>
      <c r="L33" s="3">
        <f>(MONTH(L31+14)=MONTH(J26))*(L31+14)</f>
        <v>0</v>
      </c>
      <c r="M33" s="3">
        <f>(MONTH(M31+14)=MONTH(J26))*(M31+14)</f>
        <v>0</v>
      </c>
      <c r="N33" s="3">
        <f>(MONTH(N31+14)=MONTH(J26))*(N31+14)</f>
        <v>0</v>
      </c>
      <c r="O33" s="3">
        <f>(MONTH(O31+14)=MONTH(J26))*(O31+14)</f>
        <v>0</v>
      </c>
      <c r="P33" s="4">
        <f>(MONTH(P31+14)=MONTH(J26))*(P31+14)</f>
        <v>0</v>
      </c>
      <c r="Q33" s="8"/>
      <c r="R33" s="3">
        <f>(MONTH(R31+14)=MONTH(R26))*(R31+14)</f>
        <v>0</v>
      </c>
      <c r="S33" s="3">
        <f>(MONTH(S31+14)=MONTH(R26))*(S31+14)</f>
        <v>0</v>
      </c>
      <c r="T33" s="3">
        <f>(MONTH(T31+14)=MONTH(R26))*(T31+14)</f>
        <v>0</v>
      </c>
      <c r="U33" s="3">
        <f>(MONTH(U31+14)=MONTH(R26))*(U31+14)</f>
        <v>0</v>
      </c>
      <c r="V33" s="3">
        <f>(MONTH(V31+14)=MONTH(R26))*(V31+14)</f>
        <v>0</v>
      </c>
      <c r="W33" s="3">
        <f>(MONTH(W31+14)=MONTH(R26))*(W31+14)</f>
        <v>0</v>
      </c>
      <c r="X33" s="4">
        <f>(MONTH(X31+14)=MONTH(R26))*(X31+14)</f>
        <v>0</v>
      </c>
      <c r="Y33" s="22"/>
      <c r="AA33" s="61">
        <f>_xlfn.IFERROR(DOLLAR(("4/"&amp;ANUAL)/7+MOD(19*MOD(ANUAL,19)-7,30)*14%,)*7+33," ")</f>
        <v>42138</v>
      </c>
      <c r="AB33" s="37" t="s">
        <v>22</v>
      </c>
      <c r="AC33" s="27"/>
      <c r="AD33" s="28"/>
    </row>
    <row r="34" spans="1:29" ht="16.5">
      <c r="A34" s="22"/>
      <c r="B34" s="10"/>
      <c r="C34" s="10"/>
      <c r="D34" s="10"/>
      <c r="E34" s="10"/>
      <c r="F34" s="10"/>
      <c r="G34" s="10"/>
      <c r="H34" s="10"/>
      <c r="I34" s="8"/>
      <c r="J34" s="10"/>
      <c r="K34" s="10"/>
      <c r="L34" s="10"/>
      <c r="M34" s="10"/>
      <c r="N34" s="10"/>
      <c r="O34" s="10"/>
      <c r="P34" s="10"/>
      <c r="Q34" s="8"/>
      <c r="R34" s="10"/>
      <c r="S34" s="10"/>
      <c r="T34" s="10"/>
      <c r="U34" s="10"/>
      <c r="V34" s="10"/>
      <c r="W34" s="10"/>
      <c r="X34" s="10"/>
      <c r="Y34" s="22"/>
      <c r="AA34" s="60">
        <f>_xlfn.IFERROR(DOLLAR(("4/"&amp;ANUAL)/7+MOD(19*MOD(ANUAL,19)-7,30)*14%,)*7+43," ")</f>
        <v>42148</v>
      </c>
      <c r="AB34" s="37" t="s">
        <v>32</v>
      </c>
      <c r="AC34" s="14"/>
    </row>
    <row r="35" spans="1:29" ht="16.5">
      <c r="A35" s="22"/>
      <c r="B35" s="107">
        <f>DATE($B$6,10,1)</f>
        <v>42278</v>
      </c>
      <c r="C35" s="108"/>
      <c r="D35" s="108"/>
      <c r="E35" s="108"/>
      <c r="F35" s="108"/>
      <c r="G35" s="108"/>
      <c r="H35" s="108"/>
      <c r="I35" s="7"/>
      <c r="J35" s="107">
        <f>DATE($B$6,11,1)</f>
        <v>42309</v>
      </c>
      <c r="K35" s="108"/>
      <c r="L35" s="108"/>
      <c r="M35" s="108"/>
      <c r="N35" s="108"/>
      <c r="O35" s="108"/>
      <c r="P35" s="108"/>
      <c r="Q35" s="7"/>
      <c r="R35" s="107">
        <f>DATE($B$6,12,1)</f>
        <v>42339</v>
      </c>
      <c r="S35" s="108"/>
      <c r="T35" s="108"/>
      <c r="U35" s="108"/>
      <c r="V35" s="108"/>
      <c r="W35" s="108"/>
      <c r="X35" s="108"/>
      <c r="Y35" s="22"/>
      <c r="AA35" s="60">
        <f>_xlfn.IFERROR(DOLLAR(("4/"&amp;ANUAL)/7+MOD(19*MOD(ANUAL,19)-7,30)*14%,)*7+50," ")</f>
        <v>42155</v>
      </c>
      <c r="AB35" s="37" t="s">
        <v>30</v>
      </c>
      <c r="AC35" s="14"/>
    </row>
    <row r="36" spans="1:29" ht="16.5">
      <c r="A36" s="22"/>
      <c r="B36" s="2" t="s">
        <v>0</v>
      </c>
      <c r="C36" s="2" t="s">
        <v>1</v>
      </c>
      <c r="D36" s="2" t="s">
        <v>1</v>
      </c>
      <c r="E36" s="2" t="s">
        <v>2</v>
      </c>
      <c r="F36" s="2" t="s">
        <v>3</v>
      </c>
      <c r="G36" s="2" t="s">
        <v>4</v>
      </c>
      <c r="H36" s="2" t="s">
        <v>5</v>
      </c>
      <c r="I36" s="8"/>
      <c r="J36" s="2" t="s">
        <v>0</v>
      </c>
      <c r="K36" s="2" t="s">
        <v>1</v>
      </c>
      <c r="L36" s="2" t="s">
        <v>1</v>
      </c>
      <c r="M36" s="2" t="s">
        <v>2</v>
      </c>
      <c r="N36" s="2" t="s">
        <v>3</v>
      </c>
      <c r="O36" s="2" t="s">
        <v>4</v>
      </c>
      <c r="P36" s="2" t="s">
        <v>5</v>
      </c>
      <c r="Q36" s="8"/>
      <c r="R36" s="2" t="s">
        <v>0</v>
      </c>
      <c r="S36" s="2" t="s">
        <v>1</v>
      </c>
      <c r="T36" s="2" t="s">
        <v>1</v>
      </c>
      <c r="U36" s="2" t="s">
        <v>2</v>
      </c>
      <c r="V36" s="2" t="s">
        <v>3</v>
      </c>
      <c r="W36" s="2" t="s">
        <v>4</v>
      </c>
      <c r="X36" s="2" t="s">
        <v>5</v>
      </c>
      <c r="Y36" s="22"/>
      <c r="AA36" s="61">
        <f>_xlfn.IFERROR(DOLLAR(("4/"&amp;ANUAL)/7+MOD(19*MOD(ANUAL,19)-7,30)*14%,)*7+54," ")</f>
        <v>42159</v>
      </c>
      <c r="AB36" s="37" t="s">
        <v>23</v>
      </c>
      <c r="AC36" s="14"/>
    </row>
    <row r="37" spans="1:29" ht="16.5">
      <c r="A37" s="22"/>
      <c r="B37" s="3">
        <f>(WEEKDAY(B35,2)=1)*B35</f>
        <v>0</v>
      </c>
      <c r="C37" s="3">
        <f>(WEEKDAY(B35,2)=2)*B35+(B37&gt;0)+B37</f>
        <v>0</v>
      </c>
      <c r="D37" s="3">
        <f>(WEEKDAY(B35,2)=3)*B35+(C37&gt;0)+C37</f>
        <v>0</v>
      </c>
      <c r="E37" s="3">
        <f>(WEEKDAY(B35,2)=4)*B35+(D37&gt;0)+D37</f>
        <v>42278</v>
      </c>
      <c r="F37" s="3">
        <f>(WEEKDAY(B35,2)=5)*B35+(E37&gt;0)+E37</f>
        <v>42279</v>
      </c>
      <c r="G37" s="3">
        <f>(WEEKDAY(B35,2)=6)*B35+(F37&gt;0)+F37</f>
        <v>42280</v>
      </c>
      <c r="H37" s="4">
        <f>(WEEKDAY(B35,2)=7)*B35+(G37&gt;0)+G37</f>
        <v>42281</v>
      </c>
      <c r="I37" s="8"/>
      <c r="J37" s="3">
        <f>(WEEKDAY(J35,2)=1)*J35</f>
        <v>0</v>
      </c>
      <c r="K37" s="3">
        <f>(WEEKDAY(J35,2)=2)*J35+(J37&gt;0)+J37</f>
        <v>0</v>
      </c>
      <c r="L37" s="3">
        <f>(WEEKDAY(J35,2)=3)*J35+(K37&gt;0)+K37</f>
        <v>0</v>
      </c>
      <c r="M37" s="3">
        <f>(WEEKDAY(J35,2)=4)*J35+(L37&gt;0)+L37</f>
        <v>0</v>
      </c>
      <c r="N37" s="3">
        <f>(WEEKDAY(J35,2)=5)*J35+(M37&gt;0)+M37</f>
        <v>0</v>
      </c>
      <c r="O37" s="3">
        <f>(WEEKDAY(J35,2)=6)*J35+(N37&gt;0)+N37</f>
        <v>0</v>
      </c>
      <c r="P37" s="4">
        <f>(WEEKDAY(J35,2)=7)*J35+(O37&gt;0)+O37</f>
        <v>42309</v>
      </c>
      <c r="Q37" s="8"/>
      <c r="R37" s="3">
        <f>(WEEKDAY(R35,2)=1)*R35</f>
        <v>0</v>
      </c>
      <c r="S37" s="3">
        <f>(WEEKDAY(R35,2)=2)*R35+(R37&gt;0)+R37</f>
        <v>42339</v>
      </c>
      <c r="T37" s="3">
        <f>(WEEKDAY(R35,2)=3)*R35+(S37&gt;0)+S37</f>
        <v>42340</v>
      </c>
      <c r="U37" s="3">
        <f>(WEEKDAY(R35,2)=4)*R35+(T37&gt;0)+T37</f>
        <v>42341</v>
      </c>
      <c r="V37" s="3">
        <f>(WEEKDAY(R35,2)=5)*R35+(U37&gt;0)+U37</f>
        <v>42342</v>
      </c>
      <c r="W37" s="3">
        <f>(WEEKDAY(R35,2)=6)*R35+(V37&gt;0)+V37</f>
        <v>42343</v>
      </c>
      <c r="X37" s="4">
        <f>(WEEKDAY(R35,2)=7)*R35+(W37&gt;0)+W37</f>
        <v>42344</v>
      </c>
      <c r="Y37" s="22"/>
      <c r="AA37" s="61">
        <f>_xlfn.IFERROR(DATE(ANUAL,7,25)," ")</f>
        <v>42210</v>
      </c>
      <c r="AB37" s="37" t="s">
        <v>19</v>
      </c>
      <c r="AC37" s="14"/>
    </row>
    <row r="38" spans="1:29" ht="16.5">
      <c r="A38" s="22"/>
      <c r="B38" s="3">
        <f>H37+1</f>
        <v>42282</v>
      </c>
      <c r="C38" s="3">
        <f>B38+1</f>
        <v>42283</v>
      </c>
      <c r="D38" s="3">
        <f aca="true" t="shared" si="10" ref="D38:H40">C38+1</f>
        <v>42284</v>
      </c>
      <c r="E38" s="3">
        <f t="shared" si="10"/>
        <v>42285</v>
      </c>
      <c r="F38" s="3">
        <f t="shared" si="10"/>
        <v>42286</v>
      </c>
      <c r="G38" s="3">
        <f t="shared" si="10"/>
        <v>42287</v>
      </c>
      <c r="H38" s="4">
        <f t="shared" si="10"/>
        <v>42288</v>
      </c>
      <c r="I38" s="8"/>
      <c r="J38" s="3">
        <f>P37+1</f>
        <v>42310</v>
      </c>
      <c r="K38" s="3">
        <f>J38+1</f>
        <v>42311</v>
      </c>
      <c r="L38" s="3">
        <f aca="true" t="shared" si="11" ref="L38:P40">K38+1</f>
        <v>42312</v>
      </c>
      <c r="M38" s="3">
        <f t="shared" si="11"/>
        <v>42313</v>
      </c>
      <c r="N38" s="3">
        <f t="shared" si="11"/>
        <v>42314</v>
      </c>
      <c r="O38" s="3">
        <f t="shared" si="11"/>
        <v>42315</v>
      </c>
      <c r="P38" s="4">
        <f t="shared" si="11"/>
        <v>42316</v>
      </c>
      <c r="Q38" s="8"/>
      <c r="R38" s="3">
        <f>X37+1</f>
        <v>42345</v>
      </c>
      <c r="S38" s="3">
        <f>R38+1</f>
        <v>42346</v>
      </c>
      <c r="T38" s="3">
        <f aca="true" t="shared" si="12" ref="T38:X40">S38+1</f>
        <v>42347</v>
      </c>
      <c r="U38" s="3">
        <f t="shared" si="12"/>
        <v>42348</v>
      </c>
      <c r="V38" s="3">
        <f t="shared" si="12"/>
        <v>42349</v>
      </c>
      <c r="W38" s="3">
        <f t="shared" si="12"/>
        <v>42350</v>
      </c>
      <c r="X38" s="4">
        <f t="shared" si="12"/>
        <v>42351</v>
      </c>
      <c r="Y38" s="22"/>
      <c r="AA38" s="61">
        <f>_xlfn.IFERROR(DATE(ANUAL,8,15)," ")</f>
        <v>42231</v>
      </c>
      <c r="AB38" s="37" t="s">
        <v>21</v>
      </c>
      <c r="AC38" s="14"/>
    </row>
    <row r="39" spans="1:29" ht="16.5">
      <c r="A39" s="22"/>
      <c r="B39" s="3">
        <f>H38+1</f>
        <v>42289</v>
      </c>
      <c r="C39" s="3">
        <f>B39+1</f>
        <v>42290</v>
      </c>
      <c r="D39" s="3">
        <f t="shared" si="10"/>
        <v>42291</v>
      </c>
      <c r="E39" s="3">
        <f t="shared" si="10"/>
        <v>42292</v>
      </c>
      <c r="F39" s="3">
        <f t="shared" si="10"/>
        <v>42293</v>
      </c>
      <c r="G39" s="3">
        <f t="shared" si="10"/>
        <v>42294</v>
      </c>
      <c r="H39" s="4">
        <f t="shared" si="10"/>
        <v>42295</v>
      </c>
      <c r="I39" s="8"/>
      <c r="J39" s="3">
        <f>P38+1</f>
        <v>42317</v>
      </c>
      <c r="K39" s="3">
        <f>J39+1</f>
        <v>42318</v>
      </c>
      <c r="L39" s="3">
        <f t="shared" si="11"/>
        <v>42319</v>
      </c>
      <c r="M39" s="3">
        <f t="shared" si="11"/>
        <v>42320</v>
      </c>
      <c r="N39" s="3">
        <f t="shared" si="11"/>
        <v>42321</v>
      </c>
      <c r="O39" s="3">
        <f t="shared" si="11"/>
        <v>42322</v>
      </c>
      <c r="P39" s="4">
        <f t="shared" si="11"/>
        <v>42323</v>
      </c>
      <c r="Q39" s="8"/>
      <c r="R39" s="3">
        <f>X38+1</f>
        <v>42352</v>
      </c>
      <c r="S39" s="3">
        <f>R39+1</f>
        <v>42353</v>
      </c>
      <c r="T39" s="3">
        <f t="shared" si="12"/>
        <v>42354</v>
      </c>
      <c r="U39" s="3">
        <f t="shared" si="12"/>
        <v>42355</v>
      </c>
      <c r="V39" s="3">
        <f t="shared" si="12"/>
        <v>42356</v>
      </c>
      <c r="W39" s="3">
        <f t="shared" si="12"/>
        <v>42357</v>
      </c>
      <c r="X39" s="4">
        <f t="shared" si="12"/>
        <v>42358</v>
      </c>
      <c r="Y39" s="22"/>
      <c r="AA39" s="41"/>
      <c r="AB39" s="37"/>
      <c r="AC39" s="14"/>
    </row>
    <row r="40" spans="1:29" ht="16.5">
      <c r="A40" s="22"/>
      <c r="B40" s="3">
        <f>H39+1</f>
        <v>42296</v>
      </c>
      <c r="C40" s="3">
        <f>B40+1</f>
        <v>42297</v>
      </c>
      <c r="D40" s="3">
        <f t="shared" si="10"/>
        <v>42298</v>
      </c>
      <c r="E40" s="3">
        <f t="shared" si="10"/>
        <v>42299</v>
      </c>
      <c r="F40" s="3">
        <f t="shared" si="10"/>
        <v>42300</v>
      </c>
      <c r="G40" s="3">
        <f t="shared" si="10"/>
        <v>42301</v>
      </c>
      <c r="H40" s="4">
        <f t="shared" si="10"/>
        <v>42302</v>
      </c>
      <c r="I40" s="8"/>
      <c r="J40" s="3">
        <f>P39+1</f>
        <v>42324</v>
      </c>
      <c r="K40" s="3">
        <f>J40+1</f>
        <v>42325</v>
      </c>
      <c r="L40" s="3">
        <f t="shared" si="11"/>
        <v>42326</v>
      </c>
      <c r="M40" s="3">
        <f t="shared" si="11"/>
        <v>42327</v>
      </c>
      <c r="N40" s="3">
        <f t="shared" si="11"/>
        <v>42328</v>
      </c>
      <c r="O40" s="3">
        <f t="shared" si="11"/>
        <v>42329</v>
      </c>
      <c r="P40" s="4">
        <f t="shared" si="11"/>
        <v>42330</v>
      </c>
      <c r="Q40" s="8"/>
      <c r="R40" s="3">
        <f>X39+1</f>
        <v>42359</v>
      </c>
      <c r="S40" s="3">
        <f>R40+1</f>
        <v>42360</v>
      </c>
      <c r="T40" s="3">
        <f t="shared" si="12"/>
        <v>42361</v>
      </c>
      <c r="U40" s="3">
        <f t="shared" si="12"/>
        <v>42362</v>
      </c>
      <c r="V40" s="3">
        <f t="shared" si="12"/>
        <v>42363</v>
      </c>
      <c r="W40" s="3">
        <f t="shared" si="12"/>
        <v>42364</v>
      </c>
      <c r="X40" s="4">
        <f t="shared" si="12"/>
        <v>42365</v>
      </c>
      <c r="Y40" s="22"/>
      <c r="AA40" s="42"/>
      <c r="AB40" s="43"/>
      <c r="AC40" s="14"/>
    </row>
    <row r="41" spans="1:29" ht="16.5">
      <c r="A41" s="22"/>
      <c r="B41" s="3">
        <f>(MONTH(B40+7)=MONTH(B35))*(B40+7)</f>
        <v>42303</v>
      </c>
      <c r="C41" s="3">
        <f>(MONTH(C40+7)=MONTH(B35))*(C40+7)</f>
        <v>42304</v>
      </c>
      <c r="D41" s="3">
        <f>(MONTH(D40+7)=MONTH(B35))*(D40+7)</f>
        <v>42305</v>
      </c>
      <c r="E41" s="3">
        <f>(MONTH(E40+7)=MONTH(B35))*(E40+7)</f>
        <v>42306</v>
      </c>
      <c r="F41" s="3">
        <f>(MONTH(F40+7)=MONTH(B35))*(F40+7)</f>
        <v>42307</v>
      </c>
      <c r="G41" s="3">
        <f>(MONTH(G40+7)=MONTH(B35))*(G40+7)</f>
        <v>42308</v>
      </c>
      <c r="H41" s="4">
        <f>(MONTH(H40+7)=MONTH(B35))*(H40+7)</f>
        <v>0</v>
      </c>
      <c r="I41" s="8"/>
      <c r="J41" s="3">
        <f>(MONTH(J40+7)=MONTH(J35))*(J40+7)</f>
        <v>42331</v>
      </c>
      <c r="K41" s="3">
        <f>(MONTH(K40+7)=MONTH(J35))*(K40+7)</f>
        <v>42332</v>
      </c>
      <c r="L41" s="3">
        <f>(MONTH(L40+7)=MONTH(J35))*(L40+7)</f>
        <v>42333</v>
      </c>
      <c r="M41" s="3">
        <f>(MONTH(M40+7)=MONTH(J35))*(M40+7)</f>
        <v>42334</v>
      </c>
      <c r="N41" s="3">
        <f>(MONTH(N40+7)=MONTH(J35))*(N40+7)</f>
        <v>42335</v>
      </c>
      <c r="O41" s="3">
        <f>(MONTH(O40+7)=MONTH(J35))*(O40+7)</f>
        <v>42336</v>
      </c>
      <c r="P41" s="4">
        <f>(MONTH(P40+7)=MONTH(J35))*(P40+7)</f>
        <v>42337</v>
      </c>
      <c r="Q41" s="8"/>
      <c r="R41" s="3">
        <f>(MONTH(R40+7)=MONTH(R35))*(R40+7)</f>
        <v>42366</v>
      </c>
      <c r="S41" s="3">
        <f>(MONTH(S40+7)=MONTH(R35))*(S40+7)</f>
        <v>42367</v>
      </c>
      <c r="T41" s="3">
        <f>(MONTH(T40+7)=MONTH(R35))*(T40+7)</f>
        <v>42368</v>
      </c>
      <c r="U41" s="3">
        <f>(MONTH(U40+7)=MONTH(R35))*(U40+7)</f>
        <v>42369</v>
      </c>
      <c r="V41" s="3">
        <f>(MONTH(V40+7)=MONTH(R35))*(V40+7)</f>
        <v>0</v>
      </c>
      <c r="W41" s="3">
        <f>(MONTH(W40+7)=MONTH(R35))*(W40+7)</f>
        <v>0</v>
      </c>
      <c r="X41" s="4">
        <f>(MONTH(X40+7)=MONTH(R35))*(X40+7)</f>
        <v>0</v>
      </c>
      <c r="Y41" s="22"/>
      <c r="AA41" s="44"/>
      <c r="AB41" s="37"/>
      <c r="AC41" s="14"/>
    </row>
    <row r="42" spans="1:29" ht="16.5">
      <c r="A42" s="22"/>
      <c r="B42" s="3">
        <f>(MONTH(B40+14)=MONTH(B35))*(B40+14)</f>
        <v>0</v>
      </c>
      <c r="C42" s="3">
        <f>(MONTH(C40+14)=MONTH(B35))*(C40+14)</f>
        <v>0</v>
      </c>
      <c r="D42" s="3">
        <f>(MONTH(D40+14)=MONTH(B35))*(D40+14)</f>
        <v>0</v>
      </c>
      <c r="E42" s="3">
        <f>(MONTH(E40+14)=MONTH(B35))*(E40+14)</f>
        <v>0</v>
      </c>
      <c r="F42" s="3">
        <f>(MONTH(F40+14)=MONTH(B35))*(F40+14)</f>
        <v>0</v>
      </c>
      <c r="G42" s="3">
        <f>(MONTH(G40+14)=MONTH(B35))*(G40+14)</f>
        <v>0</v>
      </c>
      <c r="H42" s="4">
        <f>(MONTH(H40+14)=MONTH(B35))*(H40+14)</f>
        <v>0</v>
      </c>
      <c r="I42" s="8"/>
      <c r="J42" s="3">
        <f>(MONTH(J40+14)=MONTH(J35))*(J40+14)</f>
        <v>42338</v>
      </c>
      <c r="K42" s="3">
        <f>(MONTH(K40+14)=MONTH(J35))*(K40+14)</f>
        <v>0</v>
      </c>
      <c r="L42" s="3">
        <f>(MONTH(L40+14)=MONTH(J35))*(L40+14)</f>
        <v>0</v>
      </c>
      <c r="M42" s="3">
        <f>(MONTH(M40+14)=MONTH(J35))*(M40+14)</f>
        <v>0</v>
      </c>
      <c r="N42" s="3">
        <f>(MONTH(N40+14)=MONTH(J35))*(N40+14)</f>
        <v>0</v>
      </c>
      <c r="O42" s="3">
        <f>(MONTH(O40+14)=MONTH(J35))*(O40+14)</f>
        <v>0</v>
      </c>
      <c r="P42" s="4">
        <f>(MONTH(P40+14)=MONTH(J35))*(P40+14)</f>
        <v>0</v>
      </c>
      <c r="Q42" s="8"/>
      <c r="R42" s="3">
        <f>(MONTH(R40+14)=MONTH(R35))*(R40+14)</f>
        <v>0</v>
      </c>
      <c r="S42" s="3">
        <f>(MONTH(S40+14)=MONTH(R35))*(S40+14)</f>
        <v>0</v>
      </c>
      <c r="T42" s="3">
        <f>(MONTH(T40+14)=MONTH(R35))*(T40+14)</f>
        <v>0</v>
      </c>
      <c r="U42" s="3">
        <f>(MONTH(U40+14)=MONTH(R35))*(U40+14)</f>
        <v>0</v>
      </c>
      <c r="V42" s="3">
        <f>(MONTH(V40+14)=MONTH(R35))*(V40+14)</f>
        <v>0</v>
      </c>
      <c r="W42" s="3">
        <f>(MONTH(W40+14)=MONTH(R35))*(W40+14)</f>
        <v>0</v>
      </c>
      <c r="X42" s="4">
        <f>(MONTH(X40+14)=MONTH(R35))*(X40+14)</f>
        <v>0</v>
      </c>
      <c r="Y42" s="22"/>
      <c r="AA42" s="44"/>
      <c r="AB42" s="37"/>
      <c r="AC42" s="14"/>
    </row>
    <row r="43" spans="1:29" ht="16.5">
      <c r="A43" s="24"/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23"/>
      <c r="AA43" s="44"/>
      <c r="AB43" s="37"/>
      <c r="AC43" s="14"/>
    </row>
    <row r="44" spans="1:31" ht="16.5">
      <c r="A44" s="121" t="s">
        <v>42</v>
      </c>
      <c r="B44" s="122"/>
      <c r="C44" s="122"/>
      <c r="D44" s="122"/>
      <c r="E44" s="122"/>
      <c r="F44" s="122"/>
      <c r="G44" s="122"/>
      <c r="H44" s="122"/>
      <c r="I44" s="122"/>
      <c r="J44" s="122"/>
      <c r="K44" s="122"/>
      <c r="L44" s="122"/>
      <c r="M44" s="122"/>
      <c r="N44" s="122"/>
      <c r="O44" s="122"/>
      <c r="P44" s="122"/>
      <c r="Q44" s="122"/>
      <c r="R44" s="122"/>
      <c r="S44" s="122"/>
      <c r="T44" s="122"/>
      <c r="U44" s="122"/>
      <c r="V44" s="122"/>
      <c r="W44" s="122"/>
      <c r="X44" s="122"/>
      <c r="Y44" s="123"/>
      <c r="Z44" s="11"/>
      <c r="AA44" s="16"/>
      <c r="AB44" s="15"/>
      <c r="AC44" s="14"/>
      <c r="AD44" s="11"/>
      <c r="AE44" s="11"/>
    </row>
    <row r="45" spans="13:27" ht="16.5">
      <c r="M45" s="62"/>
      <c r="N45" s="75" t="s">
        <v>51</v>
      </c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AA45"/>
    </row>
    <row r="46" spans="2:27" ht="16.5" customHeight="1">
      <c r="B46" s="88" t="s">
        <v>43</v>
      </c>
      <c r="C46" s="89"/>
      <c r="D46" s="89"/>
      <c r="E46" s="89"/>
      <c r="F46" s="45"/>
      <c r="G46" s="103" t="s">
        <v>44</v>
      </c>
      <c r="H46" s="92"/>
      <c r="I46" s="92"/>
      <c r="J46" s="92"/>
      <c r="K46" s="54"/>
      <c r="L46" s="54"/>
      <c r="M46" s="55"/>
      <c r="N46" s="102" t="s">
        <v>50</v>
      </c>
      <c r="O46" s="78"/>
      <c r="P46" s="46"/>
      <c r="Q46" s="90" t="s">
        <v>46</v>
      </c>
      <c r="R46" s="81"/>
      <c r="S46" s="46"/>
      <c r="T46" s="46"/>
      <c r="U46" s="83" t="s">
        <v>47</v>
      </c>
      <c r="V46" s="84"/>
      <c r="W46" s="78"/>
      <c r="X46" s="78"/>
      <c r="Y46" s="79"/>
      <c r="Z46" s="5"/>
      <c r="AA46" s="6"/>
    </row>
    <row r="47" spans="2:27" ht="16.5">
      <c r="B47" s="97">
        <v>45778</v>
      </c>
      <c r="C47" s="98"/>
      <c r="D47" s="98"/>
      <c r="E47" s="98"/>
      <c r="F47" s="47"/>
      <c r="G47" s="99">
        <v>55076</v>
      </c>
      <c r="H47" s="98"/>
      <c r="I47" s="98"/>
      <c r="J47" s="98"/>
      <c r="K47" s="56"/>
      <c r="L47" s="56"/>
      <c r="M47" s="57"/>
      <c r="N47" s="100">
        <f>DATEDIF(B47,G47,"Y")</f>
        <v>25</v>
      </c>
      <c r="O47" s="101"/>
      <c r="P47" s="48"/>
      <c r="Q47" s="85">
        <f>DATEDIF(B47,G47,"M")</f>
        <v>305</v>
      </c>
      <c r="R47" s="85"/>
      <c r="S47" s="49"/>
      <c r="T47" s="49"/>
      <c r="U47" s="85">
        <f>DATEDIF(B47,G47,"D")</f>
        <v>9298</v>
      </c>
      <c r="V47" s="85"/>
      <c r="W47" s="86"/>
      <c r="X47" s="86"/>
      <c r="Y47" s="87"/>
      <c r="AA47"/>
    </row>
    <row r="48" spans="2:27" ht="6" customHeight="1">
      <c r="B48" s="50"/>
      <c r="C48" s="51"/>
      <c r="D48" s="51"/>
      <c r="E48" s="51"/>
      <c r="F48" s="47"/>
      <c r="G48" s="52"/>
      <c r="H48" s="51"/>
      <c r="I48" s="51"/>
      <c r="J48" s="51"/>
      <c r="K48" s="51"/>
      <c r="L48" s="51"/>
      <c r="M48" s="47"/>
      <c r="N48" s="66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8"/>
      <c r="AA48"/>
    </row>
    <row r="49" spans="2:27" ht="16.5">
      <c r="B49" s="72" t="s">
        <v>52</v>
      </c>
      <c r="C49" s="73"/>
      <c r="D49" s="73"/>
      <c r="E49" s="73"/>
      <c r="F49" s="73"/>
      <c r="G49" s="73"/>
      <c r="H49" s="73"/>
      <c r="I49" s="73"/>
      <c r="J49" s="73"/>
      <c r="K49" s="73"/>
      <c r="L49" s="74"/>
      <c r="M49" s="58"/>
      <c r="N49" s="91" t="s">
        <v>45</v>
      </c>
      <c r="O49" s="92"/>
      <c r="P49" s="80" t="s">
        <v>48</v>
      </c>
      <c r="Q49" s="81"/>
      <c r="R49" s="82"/>
      <c r="S49" s="49"/>
      <c r="T49" s="49"/>
      <c r="U49" s="77" t="s">
        <v>49</v>
      </c>
      <c r="V49" s="78"/>
      <c r="W49" s="78"/>
      <c r="X49" s="78"/>
      <c r="Y49" s="79"/>
      <c r="AA49"/>
    </row>
    <row r="50" spans="2:29" ht="16.5">
      <c r="B50" s="69" t="str">
        <f>DATEDIF(B47,G47,"Y")&amp;" año"&amp;IF(DATEDIF(B47,G47,"Y")&gt;1,"s","  ")&amp;IF(DATEDIF(B47,G47,"YM")=0,"","; "&amp;DATEDIF(B47,G47,"YM")&amp;" mes"&amp;IF(DATEDIF(B47,G47,"YM")&gt;1,"es ",""))&amp;IF(DATEDIF(B47,G47,"MD")=0,""," y "&amp;DATEDIF(B47,G47,"MD")&amp;" día"&amp;IF(DATEDIF(B47,G47,"MD")&gt;1,"s",""))</f>
        <v>25 años; 5 meses  y 14 días</v>
      </c>
      <c r="C50" s="70"/>
      <c r="D50" s="70"/>
      <c r="E50" s="70"/>
      <c r="F50" s="70"/>
      <c r="G50" s="70"/>
      <c r="H50" s="70"/>
      <c r="I50" s="70"/>
      <c r="J50" s="70"/>
      <c r="K50" s="70"/>
      <c r="L50" s="71"/>
      <c r="M50" s="53"/>
      <c r="N50" s="69">
        <f>DATEDIF(B47,G47,"Y")</f>
        <v>25</v>
      </c>
      <c r="O50" s="70"/>
      <c r="P50" s="93">
        <f>DATEDIF(B47,G47,"YM")</f>
        <v>5</v>
      </c>
      <c r="Q50" s="94"/>
      <c r="R50" s="95"/>
      <c r="S50" s="53"/>
      <c r="T50" s="53"/>
      <c r="U50" s="96">
        <f>DATEDIF(B47,G47,"MD")</f>
        <v>14</v>
      </c>
      <c r="V50" s="93"/>
      <c r="W50" s="70"/>
      <c r="X50" s="70"/>
      <c r="Y50" s="71"/>
      <c r="Z50" s="5"/>
      <c r="AA50" s="6"/>
      <c r="AC50" s="12"/>
    </row>
  </sheetData>
  <sheetProtection formatCells="0" formatColumns="0" formatRows="0" insertColumns="0" insertRows="0" insertHyperlinks="0" deleteColumns="0" deleteRows="0" sort="0" autoFilter="0" pivotTables="0"/>
  <mergeCells count="39">
    <mergeCell ref="A44:Y44"/>
    <mergeCell ref="R17:X17"/>
    <mergeCell ref="J26:P26"/>
    <mergeCell ref="AC30:AD30"/>
    <mergeCell ref="B35:H35"/>
    <mergeCell ref="R35:X35"/>
    <mergeCell ref="B26:H26"/>
    <mergeCell ref="J17:P17"/>
    <mergeCell ref="R26:X26"/>
    <mergeCell ref="J8:P8"/>
    <mergeCell ref="A1:Y1"/>
    <mergeCell ref="J35:P35"/>
    <mergeCell ref="B7:H7"/>
    <mergeCell ref="B5:D5"/>
    <mergeCell ref="B8:H8"/>
    <mergeCell ref="L6:T6"/>
    <mergeCell ref="B6:H6"/>
    <mergeCell ref="R8:X8"/>
    <mergeCell ref="B17:H17"/>
    <mergeCell ref="Q46:R46"/>
    <mergeCell ref="N50:O50"/>
    <mergeCell ref="N49:O49"/>
    <mergeCell ref="P50:R50"/>
    <mergeCell ref="U50:Y50"/>
    <mergeCell ref="B47:E47"/>
    <mergeCell ref="G47:J47"/>
    <mergeCell ref="N47:O47"/>
    <mergeCell ref="N46:O46"/>
    <mergeCell ref="G46:J46"/>
    <mergeCell ref="N48:Y48"/>
    <mergeCell ref="B50:L50"/>
    <mergeCell ref="B49:L49"/>
    <mergeCell ref="N45:Y45"/>
    <mergeCell ref="U49:Y49"/>
    <mergeCell ref="P49:R49"/>
    <mergeCell ref="U46:Y46"/>
    <mergeCell ref="U47:Y47"/>
    <mergeCell ref="B46:E46"/>
    <mergeCell ref="Q47:R47"/>
  </mergeCells>
  <conditionalFormatting sqref="B5:D5">
    <cfRule type="containsText" priority="6" dxfId="6" operator="containsText" stopIfTrue="1" text="Año bisiesto">
      <formula>NOT(ISERROR(SEARCH("Año bisiesto",B5)))</formula>
    </cfRule>
  </conditionalFormatting>
  <conditionalFormatting sqref="B10:H15 J10:P15 R10:X15 B19:H24 J19:P24 R19:X24 B28:H33 J28:P33 R28:X33 B37:H42 J37:P42 R37:X42">
    <cfRule type="expression" priority="313" dxfId="7" stopIfTrue="1">
      <formula>IF(WEEKDAY(B10)=1,TRUE,FALSE)</formula>
    </cfRule>
    <cfRule type="expression" priority="314" dxfId="8" stopIfTrue="1">
      <formula>AND($AC$5,MATCH(B10,dias_festivos,0)&gt;0)</formula>
    </cfRule>
    <cfRule type="expression" priority="315" dxfId="9" stopIfTrue="1">
      <formula>AND($AC$6,MATCH(B10,Semana_Santa,0)&gt;0)</formula>
    </cfRule>
    <cfRule type="expression" priority="316" dxfId="10" stopIfTrue="1">
      <formula>AND($AC$7,MATCH(B10,Otras_fechas,0)&gt;0)</formula>
    </cfRule>
    <cfRule type="cellIs" priority="317" dxfId="0" operator="equal" stopIfTrue="1">
      <formula>0</formula>
    </cfRule>
    <cfRule type="expression" priority="318" dxfId="11" stopIfTrue="1">
      <formula>IF(WEEKDAY(B10)=7,TRUE,FALSE)</formula>
    </cfRule>
    <cfRule type="expression" priority="319" dxfId="12" stopIfTrue="1">
      <formula>IF(WEEKDAY(B10)=1,TRUE,FALSE)</formula>
    </cfRule>
  </conditionalFormatting>
  <conditionalFormatting sqref="AB6:AB12 AB14:AB21 AB24:AB43">
    <cfRule type="expression" priority="2" dxfId="13" stopIfTrue="1">
      <formula>$B$6&lt;1900</formula>
    </cfRule>
  </conditionalFormatting>
  <conditionalFormatting sqref="AA6:AB12 AA14:AB22 AA24:AB44">
    <cfRule type="expression" priority="1" dxfId="13" stopIfTrue="1">
      <formula>$B$6&gt;5000</formula>
    </cfRule>
  </conditionalFormatting>
  <dataValidations count="2">
    <dataValidation errorStyle="information" type="whole" operator="equal" allowBlank="1" sqref="AB10:AB12 AD23 AC27:AC29 AB14 AB16:AB22 AB6:AC9 AC33:AC44 AB24:AB44 AC20:AC25 AA6:AA44">
      <formula1>15500</formula1>
    </dataValidation>
    <dataValidation errorStyle="warning" type="whole" allowBlank="1" showInputMessage="1" showErrorMessage="1" errorTitle="Introduzca el año correctamente" error="Entre 1900 y 5000&#10;" sqref="B6:H6">
      <formula1>1900</formula1>
      <formula2>5000</formula2>
    </dataValidation>
  </dataValidations>
  <hyperlinks>
    <hyperlink ref="A44:Y44" r:id="rId1" display="calendario Excel gratis"/>
  </hyperlinks>
  <printOptions/>
  <pageMargins left="0.1968503937007874" right="0.11811023622047245" top="0.7480314960629921" bottom="0.2755905511811024" header="0.31496062992125984" footer="0.1181102362204724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Calendario perpetuo</dc:title>
  <dc:subject>Calenario en hoja de excel</dc:subject>
  <dc:creator>Andres</dc:creator>
  <cp:keywords/>
  <dc:description>Modelos gratis en excel</dc:description>
  <cp:lastModifiedBy>RAFAEL</cp:lastModifiedBy>
  <cp:lastPrinted>2014-08-03T10:26:17Z</cp:lastPrinted>
  <dcterms:created xsi:type="dcterms:W3CDTF">2012-12-01T16:27:56Z</dcterms:created>
  <dcterms:modified xsi:type="dcterms:W3CDTF">2017-08-07T11:29:07Z</dcterms:modified>
  <cp:category>modelo en exel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